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xH0WpZZ4KIVnGi9R6jgO1oCKbmtNDmRGKoPTRSIZSH4ltePN6KvJUJkKRZYid7mLg4rfDVt3AUKwxjrdPieEQw==" workbookSaltValue="kzPX+W8lTn74e0IEGWB32g==" workbookSpinCount="100000" lockStructure="1"/>
  <bookViews>
    <workbookView xWindow="0" yWindow="0" windowWidth="28800" windowHeight="11730" activeTab="1"/>
  </bookViews>
  <sheets>
    <sheet name="INFO" sheetId="9" r:id="rId1"/>
    <sheet name="SUMAR_punctaj" sheetId="8" r:id="rId2"/>
    <sheet name="1- Bilant" sheetId="1" r:id="rId3"/>
    <sheet name="1 - CPP" sheetId="2" r:id="rId4"/>
    <sheet name="1 - Intreprindere in dificulta" sheetId="3" r:id="rId5"/>
    <sheet name="Flux de numerar" sheetId="7" r:id="rId6"/>
    <sheet name="1 - Buget&amp;Surse finantare" sheetId="5" r:id="rId7"/>
    <sheet name="1 - Grila (ETF)" sheetId="4" r:id="rId8"/>
  </sheets>
  <definedNames>
    <definedName name="_xlnm.Print_Area" localSheetId="6">'1 - Buget&amp;Surse finantare'!$A$2:$K$51</definedName>
    <definedName name="_xlnm.Print_Area" localSheetId="3">'1 - CPP'!$A$4:$K$67</definedName>
    <definedName name="_xlnm.Print_Area" localSheetId="7">'1 - Grila (ETF)'!$A$1:$C$1</definedName>
    <definedName name="_xlnm.Print_Area" localSheetId="4">'1 - Intreprindere in dificulta'!$C$3:$H$29</definedName>
    <definedName name="_xlnm.Print_Area" localSheetId="5">'Flux de numerar'!$B$2:$I$32</definedName>
    <definedName name="_xlnm.Print_Area" localSheetId="0">INFO!$A$1:$E$14</definedName>
    <definedName name="_xlnm.Print_Area" localSheetId="1">SUMAR_punctaj!$A$1:$G$2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2" i="1" l="1"/>
  <c r="E87" i="1" s="1"/>
  <c r="F82" i="1"/>
  <c r="K8" i="2"/>
  <c r="F11" i="1"/>
  <c r="C68" i="2" l="1"/>
  <c r="D37" i="1"/>
  <c r="E20" i="8"/>
  <c r="C15" i="8" l="1"/>
  <c r="F15" i="5" l="1"/>
  <c r="F45" i="5" s="1"/>
  <c r="D22" i="7"/>
  <c r="D27" i="7" s="1"/>
  <c r="M50" i="5"/>
  <c r="L50" i="5"/>
  <c r="K50" i="5"/>
  <c r="J50" i="5"/>
  <c r="I50" i="5"/>
  <c r="H50" i="5"/>
  <c r="G50" i="5"/>
  <c r="F50" i="5"/>
  <c r="E51" i="5"/>
  <c r="D51" i="5"/>
  <c r="G22" i="7"/>
  <c r="E22" i="7"/>
  <c r="E27" i="7" s="1"/>
  <c r="F22" i="7"/>
  <c r="H22" i="7"/>
  <c r="I22" i="7"/>
  <c r="G15" i="5" l="1"/>
  <c r="G45" i="5" s="1"/>
  <c r="G51" i="5" s="1"/>
  <c r="H15" i="5"/>
  <c r="F51" i="5"/>
  <c r="F10" i="7"/>
  <c r="G10" i="7"/>
  <c r="H10" i="7"/>
  <c r="I10" i="7"/>
  <c r="E10" i="7"/>
  <c r="F7" i="2"/>
  <c r="F68" i="2" s="1"/>
  <c r="F25" i="2"/>
  <c r="F32" i="2" s="1"/>
  <c r="G25" i="2"/>
  <c r="G32" i="2" s="1"/>
  <c r="H25" i="2"/>
  <c r="H32" i="2" s="1"/>
  <c r="H57" i="2" s="1"/>
  <c r="I25" i="2"/>
  <c r="J25" i="2"/>
  <c r="J32" i="2" s="1"/>
  <c r="K25" i="2"/>
  <c r="K32" i="2" s="1"/>
  <c r="I32" i="2"/>
  <c r="I57" i="2" s="1"/>
  <c r="F40" i="2"/>
  <c r="G40" i="2"/>
  <c r="H40" i="2"/>
  <c r="I40" i="2"/>
  <c r="J40" i="2"/>
  <c r="K40" i="2"/>
  <c r="F44" i="2"/>
  <c r="F47" i="2" s="1"/>
  <c r="G44" i="2"/>
  <c r="H44" i="2"/>
  <c r="I44" i="2"/>
  <c r="J44" i="2"/>
  <c r="K44" i="2"/>
  <c r="K47" i="2" s="1"/>
  <c r="G46" i="2"/>
  <c r="G47" i="2"/>
  <c r="F53" i="2"/>
  <c r="G53" i="2"/>
  <c r="H53" i="2"/>
  <c r="I53" i="2"/>
  <c r="J53" i="2"/>
  <c r="K53" i="2"/>
  <c r="F54" i="2"/>
  <c r="G54" i="2"/>
  <c r="H54" i="2"/>
  <c r="I54" i="2"/>
  <c r="J54" i="2"/>
  <c r="K54" i="2"/>
  <c r="F55" i="2"/>
  <c r="G55" i="2"/>
  <c r="H55" i="2"/>
  <c r="I55" i="2"/>
  <c r="J55" i="2"/>
  <c r="K55" i="2"/>
  <c r="H45" i="5" l="1"/>
  <c r="H51" i="5" s="1"/>
  <c r="C6" i="5" s="1"/>
  <c r="J47" i="2"/>
  <c r="H47" i="2"/>
  <c r="F45" i="2"/>
  <c r="F19" i="2"/>
  <c r="F34" i="2" s="1"/>
  <c r="D8" i="7"/>
  <c r="L15" i="5"/>
  <c r="I15" i="5"/>
  <c r="J15" i="5" s="1"/>
  <c r="J45" i="5" s="1"/>
  <c r="J51" i="5" s="1"/>
  <c r="I47" i="2"/>
  <c r="H46" i="2"/>
  <c r="G45" i="2"/>
  <c r="G57" i="2"/>
  <c r="F57" i="2"/>
  <c r="F46" i="2"/>
  <c r="J46" i="2"/>
  <c r="K57" i="2"/>
  <c r="K45" i="2"/>
  <c r="J45" i="2"/>
  <c r="K46" i="2"/>
  <c r="I45" i="2"/>
  <c r="H45" i="2"/>
  <c r="I46" i="2"/>
  <c r="J57" i="2"/>
  <c r="K15" i="5" l="1"/>
  <c r="F56" i="2"/>
  <c r="F59" i="2" s="1"/>
  <c r="F35" i="2"/>
  <c r="F33" i="2"/>
  <c r="M15" i="5"/>
  <c r="M45" i="5" s="1"/>
  <c r="M51" i="5" s="1"/>
  <c r="L45" i="5"/>
  <c r="L51" i="5" s="1"/>
  <c r="I45" i="5"/>
  <c r="I51" i="5" s="1"/>
  <c r="C7" i="5" s="1"/>
  <c r="C10" i="9" s="1"/>
  <c r="K45" i="5"/>
  <c r="K51" i="5" s="1"/>
  <c r="G7" i="2"/>
  <c r="G68" i="2" s="1"/>
  <c r="F58" i="2"/>
  <c r="F63" i="2" s="1"/>
  <c r="F60" i="2"/>
  <c r="F49" i="2"/>
  <c r="F50" i="2"/>
  <c r="F48" i="2"/>
  <c r="C5" i="5" l="1"/>
  <c r="C9" i="5"/>
  <c r="C8" i="5"/>
  <c r="C9" i="9" s="1"/>
  <c r="G19" i="2"/>
  <c r="H7" i="2"/>
  <c r="H68" i="2" s="1"/>
  <c r="F65" i="2"/>
  <c r="F64" i="2"/>
  <c r="C4" i="5" l="1"/>
  <c r="D30" i="7" s="1"/>
  <c r="H19" i="2"/>
  <c r="I7" i="2"/>
  <c r="I68" i="2" s="1"/>
  <c r="G34" i="2"/>
  <c r="G35" i="2"/>
  <c r="G33" i="2"/>
  <c r="G56" i="2"/>
  <c r="C25" i="8" l="1"/>
  <c r="C24" i="8" s="1"/>
  <c r="C23" i="8" s="1"/>
  <c r="D31" i="7"/>
  <c r="G59" i="2"/>
  <c r="G58" i="2"/>
  <c r="G63" i="2" s="1"/>
  <c r="G60" i="2"/>
  <c r="G50" i="2"/>
  <c r="G49" i="2"/>
  <c r="G48" i="2"/>
  <c r="I19" i="2"/>
  <c r="J7" i="2"/>
  <c r="J68" i="2" s="1"/>
  <c r="K7" i="2"/>
  <c r="H35" i="2"/>
  <c r="H56" i="2"/>
  <c r="H34" i="2"/>
  <c r="H33" i="2"/>
  <c r="C20" i="8" l="1"/>
  <c r="K68" i="2"/>
  <c r="H50" i="2"/>
  <c r="H49" i="2"/>
  <c r="H48" i="2"/>
  <c r="I33" i="2"/>
  <c r="I56" i="2"/>
  <c r="I34" i="2"/>
  <c r="I35" i="2"/>
  <c r="H59" i="2"/>
  <c r="H58" i="2"/>
  <c r="H63" i="2" s="1"/>
  <c r="H60" i="2"/>
  <c r="K19" i="2"/>
  <c r="G65" i="2"/>
  <c r="G64" i="2"/>
  <c r="J19" i="2"/>
  <c r="I58" i="2" l="1"/>
  <c r="I63" i="2" s="1"/>
  <c r="I59" i="2"/>
  <c r="I60" i="2"/>
  <c r="H64" i="2"/>
  <c r="H65" i="2"/>
  <c r="I50" i="2"/>
  <c r="I49" i="2"/>
  <c r="I48" i="2"/>
  <c r="K33" i="2"/>
  <c r="K56" i="2"/>
  <c r="K34" i="2"/>
  <c r="K35" i="2"/>
  <c r="J35" i="2"/>
  <c r="J56" i="2"/>
  <c r="J33" i="2"/>
  <c r="J34" i="2"/>
  <c r="E11" i="1"/>
  <c r="D11" i="1"/>
  <c r="I9" i="7"/>
  <c r="H9" i="7"/>
  <c r="G9" i="7"/>
  <c r="F9" i="7"/>
  <c r="E9" i="7"/>
  <c r="D9" i="7"/>
  <c r="I7" i="7"/>
  <c r="H7" i="7"/>
  <c r="G7" i="7"/>
  <c r="F7" i="7"/>
  <c r="E7" i="7"/>
  <c r="D7" i="7"/>
  <c r="H20" i="3"/>
  <c r="H18" i="3"/>
  <c r="H17" i="3"/>
  <c r="D21" i="7" l="1"/>
  <c r="D28" i="7" s="1"/>
  <c r="E21" i="7"/>
  <c r="J50" i="2"/>
  <c r="J49" i="2"/>
  <c r="J48" i="2"/>
  <c r="H21" i="7"/>
  <c r="H27" i="7" s="1"/>
  <c r="I21" i="7"/>
  <c r="I27" i="7" s="1"/>
  <c r="J59" i="2"/>
  <c r="J58" i="2"/>
  <c r="J63" i="2" s="1"/>
  <c r="J60" i="2"/>
  <c r="K59" i="2"/>
  <c r="K58" i="2"/>
  <c r="K63" i="2" s="1"/>
  <c r="K60" i="2"/>
  <c r="K48" i="2"/>
  <c r="K50" i="2"/>
  <c r="K49" i="2"/>
  <c r="I65" i="2"/>
  <c r="I64" i="2"/>
  <c r="F21" i="7"/>
  <c r="G21" i="7"/>
  <c r="G27" i="7" s="1"/>
  <c r="F27" i="7" l="1"/>
  <c r="J65" i="2"/>
  <c r="J64" i="2"/>
  <c r="K64" i="2"/>
  <c r="K65" i="2"/>
  <c r="E55" i="2" l="1"/>
  <c r="D55" i="2"/>
  <c r="C55" i="2"/>
  <c r="E54" i="2"/>
  <c r="D54" i="2"/>
  <c r="C54" i="2"/>
  <c r="E53" i="2"/>
  <c r="D53" i="2"/>
  <c r="C53" i="2"/>
  <c r="E44" i="2"/>
  <c r="D44" i="2"/>
  <c r="C44" i="2"/>
  <c r="E40" i="2"/>
  <c r="D40" i="2"/>
  <c r="C40" i="2"/>
  <c r="E25" i="2"/>
  <c r="E32" i="2" s="1"/>
  <c r="D25" i="2"/>
  <c r="D32" i="2" s="1"/>
  <c r="C25" i="2"/>
  <c r="C32" i="2" s="1"/>
  <c r="C57" i="2" s="1"/>
  <c r="E7" i="2"/>
  <c r="D7" i="2"/>
  <c r="D68" i="2" s="1"/>
  <c r="C7" i="2"/>
  <c r="E6" i="2"/>
  <c r="D6" i="2"/>
  <c r="C6" i="2"/>
  <c r="F78" i="1"/>
  <c r="H13" i="3" s="1"/>
  <c r="E78" i="1"/>
  <c r="D78" i="1"/>
  <c r="F75" i="1"/>
  <c r="H12" i="3" s="1"/>
  <c r="E75" i="1"/>
  <c r="D75" i="1"/>
  <c r="F68" i="1"/>
  <c r="H19" i="3" s="1"/>
  <c r="E68" i="1"/>
  <c r="D68" i="1"/>
  <c r="F61" i="1"/>
  <c r="E61" i="1"/>
  <c r="D61" i="1"/>
  <c r="D82" i="1" s="1"/>
  <c r="F56" i="1"/>
  <c r="E56" i="1"/>
  <c r="D56" i="1"/>
  <c r="F53" i="1"/>
  <c r="F49" i="1" s="1"/>
  <c r="E53" i="1"/>
  <c r="D53" i="1"/>
  <c r="F50" i="1"/>
  <c r="E50" i="1"/>
  <c r="D50" i="1"/>
  <c r="F47" i="1"/>
  <c r="E47" i="1"/>
  <c r="D47" i="1"/>
  <c r="F35" i="1"/>
  <c r="E35" i="1"/>
  <c r="D35" i="1"/>
  <c r="F23" i="1"/>
  <c r="E23" i="1"/>
  <c r="D23" i="1"/>
  <c r="F18" i="1"/>
  <c r="F22" i="1" s="1"/>
  <c r="C16" i="8" s="1"/>
  <c r="C14" i="8" s="1"/>
  <c r="E16" i="8" s="1"/>
  <c r="F13" i="8" s="1"/>
  <c r="E18" i="1"/>
  <c r="E22" i="1" s="1"/>
  <c r="D18" i="1"/>
  <c r="D22" i="1" s="1"/>
  <c r="D36" i="1" s="1"/>
  <c r="H14" i="3" l="1"/>
  <c r="F22" i="8"/>
  <c r="D20" i="9" s="1"/>
  <c r="E23" i="8"/>
  <c r="C21" i="8"/>
  <c r="C19" i="8" s="1"/>
  <c r="E68" i="2"/>
  <c r="C8" i="8"/>
  <c r="D18" i="9"/>
  <c r="F87" i="1"/>
  <c r="D49" i="1"/>
  <c r="E36" i="1"/>
  <c r="E37" i="1" s="1"/>
  <c r="F86" i="1"/>
  <c r="F36" i="1"/>
  <c r="F37" i="1" s="1"/>
  <c r="E49" i="1"/>
  <c r="D87" i="1"/>
  <c r="C47" i="2"/>
  <c r="D47" i="2"/>
  <c r="E47" i="2"/>
  <c r="D57" i="2"/>
  <c r="E57" i="2"/>
  <c r="D86" i="1"/>
  <c r="D85" i="1"/>
  <c r="E86" i="1"/>
  <c r="E85" i="1"/>
  <c r="F85" i="1"/>
  <c r="C19" i="2"/>
  <c r="C45" i="2"/>
  <c r="C46" i="2"/>
  <c r="D19" i="2"/>
  <c r="D34" i="2" s="1"/>
  <c r="C12" i="8" s="1"/>
  <c r="D45" i="2"/>
  <c r="D46" i="2"/>
  <c r="E19" i="2"/>
  <c r="E34" i="2" s="1"/>
  <c r="E45" i="2"/>
  <c r="E46" i="2"/>
  <c r="C11" i="9" l="1"/>
  <c r="C11" i="8"/>
  <c r="C10" i="8" s="1"/>
  <c r="E10" i="8" s="1"/>
  <c r="C7" i="8"/>
  <c r="C6" i="8" s="1"/>
  <c r="E6" i="8" s="1"/>
  <c r="F5" i="8" s="1"/>
  <c r="D16" i="9" s="1"/>
  <c r="E19" i="8"/>
  <c r="F18" i="8"/>
  <c r="D19" i="9" s="1"/>
  <c r="E56" i="2"/>
  <c r="E35" i="2"/>
  <c r="E33" i="2"/>
  <c r="E23" i="3"/>
  <c r="H21" i="3"/>
  <c r="D56" i="2"/>
  <c r="D35" i="2"/>
  <c r="D33" i="2"/>
  <c r="C56" i="2"/>
  <c r="C35" i="2"/>
  <c r="C34" i="2"/>
  <c r="C33" i="2"/>
  <c r="F9" i="8" l="1"/>
  <c r="D17" i="9" s="1"/>
  <c r="D23" i="9" s="1"/>
  <c r="C50" i="2"/>
  <c r="C49" i="2"/>
  <c r="C48" i="2"/>
  <c r="D50" i="2"/>
  <c r="D49" i="2"/>
  <c r="D48" i="2"/>
  <c r="E50" i="2"/>
  <c r="E49" i="2"/>
  <c r="E48" i="2"/>
  <c r="C60" i="2"/>
  <c r="C59" i="2"/>
  <c r="C58" i="2"/>
  <c r="C63" i="2" s="1"/>
  <c r="D60" i="2"/>
  <c r="D59" i="2"/>
  <c r="D58" i="2"/>
  <c r="D63" i="2" s="1"/>
  <c r="E60" i="2"/>
  <c r="E59" i="2"/>
  <c r="E58" i="2"/>
  <c r="E63" i="2" s="1"/>
  <c r="F26" i="8" l="1"/>
  <c r="E65" i="2"/>
  <c r="E64" i="2"/>
  <c r="C65" i="2"/>
  <c r="C64" i="2"/>
  <c r="D65" i="2"/>
  <c r="D64" i="2"/>
</calcChain>
</file>

<file path=xl/sharedStrings.xml><?xml version="1.0" encoding="utf-8"?>
<sst xmlns="http://schemas.openxmlformats.org/spreadsheetml/2006/main" count="395" uniqueCount="343">
  <si>
    <t>N-2</t>
  </si>
  <si>
    <t>N-1</t>
  </si>
  <si>
    <t>N</t>
  </si>
  <si>
    <t>A.Active imobilizate</t>
  </si>
  <si>
    <t>B.Active circulante</t>
  </si>
  <si>
    <t>I.Stocuri:</t>
  </si>
  <si>
    <t>1. Materii prime si materiale consumabile</t>
  </si>
  <si>
    <t>2. Productia in curs de executie</t>
  </si>
  <si>
    <t>3. Produse finite si marfuri</t>
  </si>
  <si>
    <t>4. Avansuri pentru cumparari stocuri</t>
  </si>
  <si>
    <t>Stocuri - total</t>
  </si>
  <si>
    <t>II.Creante</t>
  </si>
  <si>
    <t>III.Investitii  pe termen scurt</t>
  </si>
  <si>
    <t>IV.Casa si conturi la banci</t>
  </si>
  <si>
    <t>Active circulante - total</t>
  </si>
  <si>
    <t>C.Cheltuieli in avans</t>
  </si>
  <si>
    <t>1. Sume de reluat într-o perioadă de până la un an</t>
  </si>
  <si>
    <t>2. Sume de reluat într-o perioadă mai mare de un an</t>
  </si>
  <si>
    <t>D.Datorii: sumele care trebuie platite intr-o perioada de pana la un an</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</si>
  <si>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</si>
  <si>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</si>
  <si>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</si>
  <si>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</si>
  <si>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</si>
  <si>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</si>
  <si>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</si>
  <si>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</si>
  <si>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Datorii: sumele care trebuie platite intr-o perioada de pana la un an</t>
  </si>
  <si>
    <t>E.Active circulante nete/datorii curente nete</t>
  </si>
  <si>
    <t>F.Total active minus datorii curente</t>
  </si>
  <si>
    <t>G.Datorii: sumele care trebuie platite intr-o perioada mai mare de un an</t>
  </si>
  <si>
    <t>1. Împrumuturi din emisiuni de obligațiuni</t>
  </si>
  <si>
    <t>2. Credite bancare pe termen lung</t>
  </si>
  <si>
    <t xml:space="preserve">5. Efecte de comert de platit </t>
  </si>
  <si>
    <t xml:space="preserve">6. Sume datorate entitatilor afiliate </t>
  </si>
  <si>
    <t xml:space="preserve">8. Alte datorii, inclusiv datoriile fiscale si datoriile privind asigurarile sociale </t>
  </si>
  <si>
    <t>Datorii ce trebuie platite intr-o perioada mai mare de un an - total</t>
  </si>
  <si>
    <t>H.Provizioane</t>
  </si>
  <si>
    <t>I.Venituri in avans</t>
  </si>
  <si>
    <t xml:space="preserve">1. Subvenţii pentru investiţii </t>
  </si>
  <si>
    <t>Sume de reluat într-o perioadă de până la un an</t>
  </si>
  <si>
    <t>Sume de reluat într-o perioadă mai mare de un an</t>
  </si>
  <si>
    <t>2. Venituri înregistrate în avans</t>
  </si>
  <si>
    <t>Sume de reluat intr-o perioada de pana la un an</t>
  </si>
  <si>
    <t>Sume de reluat intr-o perioada mai mare de un an</t>
  </si>
  <si>
    <t>Fondul comercial negativ</t>
  </si>
  <si>
    <t>J.Capital si rezerve</t>
  </si>
  <si>
    <t>I.Capital, din care</t>
  </si>
  <si>
    <t>1.  Capital subscris vărsat</t>
  </si>
  <si>
    <t xml:space="preserve"> 2. Capital subscris nevărsat</t>
  </si>
  <si>
    <t xml:space="preserve"> 3. Patrimoniu regiei</t>
  </si>
  <si>
    <t xml:space="preserve"> 4. Patrimoniul institutelor naționale de cercetare-dezvoltare</t>
  </si>
  <si>
    <t>5.Alte elemente de capitaluri proprii</t>
  </si>
  <si>
    <t>II.Prime de capital</t>
  </si>
  <si>
    <t>III.Rezerve din reevaluare</t>
  </si>
  <si>
    <t>Sold Creditor</t>
  </si>
  <si>
    <t>Sold Debitor</t>
  </si>
  <si>
    <t>IV.Rezerve</t>
  </si>
  <si>
    <t>Acţiuni proprii</t>
  </si>
  <si>
    <t>Câştiguri legate de instrumentele de capitaluri proprii</t>
  </si>
  <si>
    <t>Pierderi legate de instrumentele de capitaluri proprii</t>
  </si>
  <si>
    <t>V.Profitul sau pierderea reportat(ă)</t>
  </si>
  <si>
    <t>VI.Profitul sau pierderea exercitiului financiar</t>
  </si>
  <si>
    <t>Repartizarea profitului</t>
  </si>
  <si>
    <t>Capitaluri proprii - total</t>
  </si>
  <si>
    <t>Patrimoniul public</t>
  </si>
  <si>
    <t>Patrimoniul privat</t>
  </si>
  <si>
    <t>Capitaluri - total</t>
  </si>
  <si>
    <t>TOTAL ACTIV</t>
  </si>
  <si>
    <t>TOTAL CAPITALURI SI DATORII</t>
  </si>
  <si>
    <r>
      <rPr>
        <sz val="10"/>
        <rFont val="Calibri"/>
        <family val="2"/>
        <charset val="238"/>
        <scheme val="minor"/>
      </rPr>
      <t>3. Venituri în avans aferente activelor primite prin transfer de la clienţi</t>
    </r>
    <r>
      <rPr>
        <b/>
        <sz val="10"/>
        <rFont val="Calibri"/>
        <family val="2"/>
        <charset val="238"/>
        <scheme val="minor"/>
      </rPr>
      <t xml:space="preserve"> </t>
    </r>
  </si>
  <si>
    <t>1. Cifra de afaceri neta</t>
  </si>
  <si>
    <t>Producția vândută</t>
  </si>
  <si>
    <t>Venituri din vânzarea mărfurilor</t>
  </si>
  <si>
    <t>Reduceri comerciale acordate</t>
  </si>
  <si>
    <t>Venituri din dobânzi înregistrate de entităţile radiate din Registrul general si care mai au in derulare contracte de leasing</t>
  </si>
  <si>
    <t>Venituri din subvenţii de exploatare aferente cifrei de afaceri nete</t>
  </si>
  <si>
    <t>2. Venituri aferente costului producției în curs de execuție (+ pentru C; - pentru D)</t>
  </si>
  <si>
    <t>3. Venituri  din productia de imobilizări necorporale și corporale</t>
  </si>
  <si>
    <t>4. Venituri din reevaluarea imobilizărilor corporale</t>
  </si>
  <si>
    <t>5. Venituri din producția de investiții imobiliare</t>
  </si>
  <si>
    <t>6. Venituri din subvenții de exploatare</t>
  </si>
  <si>
    <t>7. Alte venituri din exploatare</t>
  </si>
  <si>
    <t>Venituri din exploatare - total</t>
  </si>
  <si>
    <t xml:space="preserve">8. Cheltuieli cu materiile prime şi materialele consumabile </t>
  </si>
  <si>
    <t>Alte cheltuieli materiale</t>
  </si>
  <si>
    <t>Alte cheltuieli externe (cu energie şi apă)</t>
  </si>
  <si>
    <t xml:space="preserve">Cheltuieli privind mărfurile </t>
  </si>
  <si>
    <t>Reduceri comerciale primite</t>
  </si>
  <si>
    <t>9. Cheltuieli cu personalul</t>
  </si>
  <si>
    <t>Salarii şi indemnizaţii</t>
  </si>
  <si>
    <t>Cheltuieli cu asigurările şi protecţia socială</t>
  </si>
  <si>
    <t>10. Ajustări de valoare privind imobilizările corporale şi necorporale</t>
  </si>
  <si>
    <t xml:space="preserve">Ajustări de valoare privind activele circulante </t>
  </si>
  <si>
    <t xml:space="preserve">11. Alte cheltuieli de exploatare </t>
  </si>
  <si>
    <t xml:space="preserve">Ajustări privind provizioanele  </t>
  </si>
  <si>
    <t>Cheltuieli din exploatare - total</t>
  </si>
  <si>
    <t>Rezultatul din exploatare</t>
  </si>
  <si>
    <t>Rezultatul din exploatare Profit</t>
  </si>
  <si>
    <t>Rezultatul din exploatare Pierdere</t>
  </si>
  <si>
    <t>12. Venituri din interese de participare</t>
  </si>
  <si>
    <t>13. Venituri din dobânzi</t>
  </si>
  <si>
    <t>14. Venituri din subvenţii de exploatare pentru dobânda datorată</t>
  </si>
  <si>
    <t>15. Alte venituri financiare</t>
  </si>
  <si>
    <t>Venituri financiare</t>
  </si>
  <si>
    <t>16. Ajustări de valoare privind imobilizările financiare şi investiţiile financiare deţinute ca active circulante</t>
  </si>
  <si>
    <t xml:space="preserve">17. Cheltuieli privind dobânzile </t>
  </si>
  <si>
    <t xml:space="preserve">Alte cheltuieli financiare  </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</si>
  <si>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</si>
  <si>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</si>
  <si>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</si>
  <si>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</si>
  <si>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</si>
  <si>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</si>
  <si>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</si>
  <si>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</si>
  <si>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</si>
  <si>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</si>
  <si>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</si>
  <si>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</si>
  <si>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</si>
  <si>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</si>
  <si>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</si>
  <si>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</si>
  <si>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</si>
  <si>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Impozit pe profit</t>
  </si>
  <si>
    <t>Alte impozite neprezentate la elementele de mai sus</t>
  </si>
  <si>
    <t>Rezultatul net</t>
  </si>
  <si>
    <t>Rezultatul net Profit</t>
  </si>
  <si>
    <t>Rezultatul net Pierdere</t>
  </si>
  <si>
    <t>Pentru a fi eligibil, solicitantul trebuie să nu se încadreze în categoria întreprinderilor în dificultate.</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</si>
  <si>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</si>
  <si>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O întreprindere este considerată a fi în dificultate dacă este îndeplinită cel puțin una dintre următoarele condiții*:</t>
  </si>
  <si>
    <t>1)</t>
  </si>
  <si>
    <t>i) Se calculează Rezultatul total acumulat al solicitantului</t>
  </si>
  <si>
    <t>Rezultatul reportat</t>
  </si>
  <si>
    <t>Rezultatul exercitiului financiar</t>
  </si>
  <si>
    <t>Rezultatul total acumulat</t>
  </si>
  <si>
    <t>Dacă Rezultatul total acumulat este pozitiv, atunci solicitantul nu se încadrează în categoria întreprinderilor în dificultate.</t>
  </si>
  <si>
    <t>Capital social subscris si varsat</t>
  </si>
  <si>
    <t>Prime de capital</t>
  </si>
  <si>
    <t>Rezerve din reevaluare</t>
  </si>
  <si>
    <t>Rezerve</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</si>
  <si>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</si>
  <si>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</si>
  <si>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Rezultat:</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</si>
  <si>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</si>
  <si>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</si>
  <si>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</si>
  <si>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</si>
  <si>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 În conformitate  cu prevederile Regulamentului (UE) nr. 651/2014 al Comisiei din 17 iunie 2014 de declarare a anumitor categorii de ajutoare compatibile cu piața internă în aplicarea articolelor 107 și 108 din tratat</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</si>
  <si>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</si>
  <si>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charset val="238"/>
      </rPr>
      <t>Pierdere acumulata</t>
    </r>
    <r>
      <rPr>
        <sz val="11"/>
        <color theme="1"/>
        <rFont val="Calibri"/>
        <family val="2"/>
        <charset val="238"/>
        <scheme val="minor"/>
      </rPr>
      <t xml:space="preserve">), atunci se calculează </t>
    </r>
    <r>
      <rPr>
        <b/>
        <sz val="10"/>
        <rFont val="Calibri"/>
        <family val="2"/>
        <charset val="238"/>
      </rPr>
      <t xml:space="preserve">Pierderile de capital </t>
    </r>
    <r>
      <rPr>
        <sz val="11"/>
        <color theme="1"/>
        <rFont val="Calibri"/>
        <family val="2"/>
        <charset val="238"/>
        <scheme val="minor"/>
      </rPr>
      <t>(Pierderea acumulata + Prime de capital + Rezerve din reevaluare + Rezerve)</t>
    </r>
  </si>
  <si>
    <t>Verificarea încadrării solicitantului în categoria întreprinderilor în dificultate</t>
  </si>
  <si>
    <t xml:space="preserve">Completați cu informatii din Bilanțul aferent ultimelor trei exercitii financiare incheiate (ultimii 3 ani fiscali). N reprezintă anul fiscal 2021. </t>
  </si>
  <si>
    <t>Nr.crt.</t>
  </si>
  <si>
    <t>Categoria bugetara</t>
  </si>
  <si>
    <t>Valoare totala, fara TVA</t>
  </si>
  <si>
    <t>TVA total</t>
  </si>
  <si>
    <t>Contributie proprie la valoarea eligibila</t>
  </si>
  <si>
    <t>Surse de finantare</t>
  </si>
  <si>
    <t>NR. CRT.</t>
  </si>
  <si>
    <t>SURSE DE FINANŢARE</t>
  </si>
  <si>
    <t>VALOARE</t>
  </si>
  <si>
    <t>I</t>
  </si>
  <si>
    <t>a.</t>
  </si>
  <si>
    <t>Valoarea totală neeligibilă, inclusiv TVA aferent</t>
  </si>
  <si>
    <t>b.</t>
  </si>
  <si>
    <t>Valoarea totală eligibilă din PNRR</t>
  </si>
  <si>
    <t>c.</t>
  </si>
  <si>
    <t>TVA nedeductibilă aferentă cheltuielilor eligibile</t>
  </si>
  <si>
    <t>II</t>
  </si>
  <si>
    <t>I1</t>
  </si>
  <si>
    <t>Criteriu</t>
  </si>
  <si>
    <t>Rentabilitatea activității operaționale 2021</t>
  </si>
  <si>
    <t>15 puncte</t>
  </si>
  <si>
    <t>Evoluția profitului operațional 2020 - 2021</t>
  </si>
  <si>
    <t>Rata activelor necorporale (digitalizare și inovare) deținute de companie 2021</t>
  </si>
  <si>
    <t>20 puncte</t>
  </si>
  <si>
    <t>Impactul proiectului de digitalizare asupra activității operaționale a companiei</t>
  </si>
  <si>
    <t>Impactul proiectului de digitalizare asupra rentabilității activității companiei</t>
  </si>
  <si>
    <t>Proiectul de digitalizare se implementează în unul din domeniile de activitate considerate prioritare la nivel național (Anexa 4 la Ghid)</t>
  </si>
  <si>
    <t>10 puncte</t>
  </si>
  <si>
    <t>Investiția este realizată pe codul CAEN aferent soldului negativ al balanței comerciale</t>
  </si>
  <si>
    <t>5 puncte</t>
  </si>
  <si>
    <t>VNA</t>
  </si>
  <si>
    <t>FLUX DE NUMERAR</t>
  </si>
  <si>
    <t>Nr. crt.</t>
  </si>
  <si>
    <t>Explicaţii / an</t>
  </si>
  <si>
    <t>III</t>
  </si>
  <si>
    <t>ACTIVITATEA DE EXPLOATARE:</t>
  </si>
  <si>
    <t>Vânzări de bunuri și servicii, inclusiv TVA</t>
  </si>
  <si>
    <t xml:space="preserve">Cheltuieli cu materii prime şi materiale consumabile </t>
  </si>
  <si>
    <t>Salarii</t>
  </si>
  <si>
    <t>Contributii sociale</t>
  </si>
  <si>
    <t>Chirii</t>
  </si>
  <si>
    <t>Utilităţi</t>
  </si>
  <si>
    <t>Costuri funcţionare birou</t>
  </si>
  <si>
    <t>Cheltuieli de marketing</t>
  </si>
  <si>
    <t>Asigurări</t>
  </si>
  <si>
    <t>Reparaţii/Întreţinere</t>
  </si>
  <si>
    <t>Impozite, taxe şi vărsăminte asimilate</t>
  </si>
  <si>
    <t>Alte cheltuieli</t>
  </si>
  <si>
    <t>Plăţi TVA</t>
  </si>
  <si>
    <t>Rambursări TVA</t>
  </si>
  <si>
    <t>Impozit pe profit/cifră de afaceri</t>
  </si>
  <si>
    <t>Dividende</t>
  </si>
  <si>
    <t>INFORMATII GENERALE</t>
  </si>
  <si>
    <t>Nume firmă</t>
  </si>
  <si>
    <t xml:space="preserve">Cod unic de înregistrare </t>
  </si>
  <si>
    <t>Codul de înregistrare fiscală</t>
  </si>
  <si>
    <t>Categorie întreprindere</t>
  </si>
  <si>
    <t>Cod CAEN autorizat al activității pentru care se solicită ajutor financiar nerambursabil</t>
  </si>
  <si>
    <t>Valoare ajutor financiar nerambursabil solicitat (lei)</t>
  </si>
  <si>
    <t>Valoare profit din exploatare în anul  2021 (lei)</t>
  </si>
  <si>
    <t>Sumar punctaj</t>
  </si>
  <si>
    <t>I. IMOBILIZĂRI NECORPORALE (ct.201+203+205+206+2071+4094
+208-280-290 - 4904</t>
  </si>
  <si>
    <t>II. IMOBILIZĂRI CORPORALE(ct.211+212+213+214+215+216+217+223+224
+227+231+235+4093-281-291-2931-2935 - 4903)</t>
  </si>
  <si>
    <t>III.IMOBILIZĂRI FINANCIARE (ct.261+262+263+265+267* - 296* )</t>
  </si>
  <si>
    <t>Active imobilizate - total (rd. 01 + 02 + 03)</t>
  </si>
  <si>
    <t>Nr.buc.</t>
  </si>
  <si>
    <t>A. COD   010 – Digitalizate IMM-uri</t>
  </si>
  <si>
    <r>
      <t>10.cheltuieli cu serviciile pentru auditare tehnică IT (elaborare raport tehnic IT);</t>
    </r>
    <r>
      <rPr>
        <sz val="10"/>
        <color theme="1"/>
        <rFont val="Trebuchet MS"/>
        <family val="2"/>
      </rPr>
      <t xml:space="preserve"> </t>
    </r>
    <r>
      <rPr>
        <sz val="10"/>
        <color rgb="FF000000"/>
        <rFont val="Trebuchet MS"/>
        <family val="2"/>
      </rPr>
      <t>Entitățile care furnizează astfel de servicii nu pot avea calitatea de furnizori și pentru alte cheltuieli eligibile în cadrul unui proiect</t>
    </r>
  </si>
  <si>
    <t>A. TOTAL COD   010</t>
  </si>
  <si>
    <r>
      <t xml:space="preserve">B. COD   012 </t>
    </r>
    <r>
      <rPr>
        <sz val="10"/>
        <color theme="1"/>
        <rFont val="Trebuchet MS"/>
        <family val="2"/>
      </rPr>
      <t xml:space="preserve">- </t>
    </r>
    <r>
      <rPr>
        <b/>
        <sz val="10"/>
        <color theme="1"/>
        <rFont val="Trebuchet MS"/>
        <family val="2"/>
      </rPr>
      <t xml:space="preserve">Servicii și aplicații IT dedicate competențelor digitale și incluziunii digitale, inclusiv formarea profesională </t>
    </r>
  </si>
  <si>
    <r>
      <t>cheltuieli cu instruirea personalului care va utiliza echipamentele TIC (cheltuială obligatorie în procent de maxim 10% din valoarea finanțată).</t>
    </r>
    <r>
      <rPr>
        <sz val="10"/>
        <color theme="1"/>
        <rFont val="Trebuchet MS"/>
        <family val="2"/>
      </rPr>
      <t xml:space="preserve"> </t>
    </r>
    <r>
      <rPr>
        <sz val="10"/>
        <color rgb="FF000000"/>
        <rFont val="Trebuchet MS"/>
        <family val="2"/>
      </rPr>
      <t>În cadrul acestei categorii de cheltuieli vor fi cuprinse obligatoriu și cursuri în domeniul IT pentru persoanele responsabile cu conducerea și controlul întreprinderii, cursuri care să aibă rolul de a-i ajuta pe aceștia să conștientizeze rolul digitalizării în creșterea unei întreprinderi. Cursurile de competențe digitale  trebuie să fie acreditate Autoritatea Națională pentru Calificări sau /și cu recunoaștere națională/ internațională etc</t>
    </r>
    <r>
      <rPr>
        <sz val="10"/>
        <color theme="1"/>
        <rFont val="Trebuchet MS"/>
        <family val="2"/>
      </rPr>
      <t>.</t>
    </r>
  </si>
  <si>
    <t>B. TOTAL COD   012</t>
  </si>
  <si>
    <t>TOTAL PROIECT (A+B)</t>
  </si>
  <si>
    <t>1.cheltuieli cu servicii de consiliere/analiză pentru identificarea soluțiilor tehnice de care are nevoie IMM-ul, cu condiția ca soluțiile tehnice identificate și descrise în documentația tehnică realizată, să facă obiectul investițiilor din cadrul proiectului aferent cererii de finanțare</t>
  </si>
  <si>
    <t>2.cheltuieli aferente achiziționării de hardware TIC,  de echipamente pentru automatizări și robotică integrate cu soluții digitale și a altor dispozitive și echipamente aferente, inclusiv pentru E-commerce, IoT (Internet of Things), tehnologii blockchain etc., precum și cheltuieli de instalare, configurare și punere in funcțiune</t>
  </si>
  <si>
    <t>3.cheltuieli aferente realizării rețelei LAN/WiFi</t>
  </si>
  <si>
    <t>4.cheltuieli aferente achiziționării și/sau dezvoltării și/sau adaptării aplicațiilor/licențelor software, cheltuieli pentru configurarea și implementarea bazelor de date, migrarea și integrarea diverselor structuri de date existente, pentru gestiune financiară, gestiunea furnizorilor, resurse umane, logistică, cheltuieli pentru implementarea RPA (Robotic Process Automation), ERP (Enterprise Resource Planning), CRM (Customer Relationship Mangement), pentru sisteme IoT (Internet of Things) și AI (Artificial Intelligence), tehnologii blockchain, soluții E-Commerce etc. și  integrarea acestora in BTP (Business Technology Platform), acolo unde este cazul</t>
  </si>
  <si>
    <t>5.cheltuieli aferente achiziționării unui website de prezentare a companiei</t>
  </si>
  <si>
    <t>6.cheltuieli aferente achiziționării/închirierii pe perioada de implementare și durabilitate a proiectului, a unui nume de domeniu nou</t>
  </si>
  <si>
    <t>7.cheltuieli cu servicii de trecere a arhivelor din analog/dosare/hârtie în digital indexabil</t>
  </si>
  <si>
    <t>8.cheltuieli aferente achizițiilor de servicii de tip Cloud Computing pe perioada de implementare și durabilitate a proiectului</t>
  </si>
  <si>
    <t>Valoarea totală a cererii de finanţare (CI), din care :</t>
  </si>
  <si>
    <t>Grila de evaluare tehnică și financiară a propunerii de proiect (ETF)</t>
  </si>
  <si>
    <t>0 - 15 puncte</t>
  </si>
  <si>
    <t>0 - 10 puncte</t>
  </si>
  <si>
    <t>0- 20 puncte</t>
  </si>
  <si>
    <t>0 puncte</t>
  </si>
  <si>
    <t>Regiunea de implementare a proiectului:</t>
  </si>
  <si>
    <t>Nord Est</t>
  </si>
  <si>
    <t>Sud Est</t>
  </si>
  <si>
    <t>Sud-Muntenia</t>
  </si>
  <si>
    <t>Nord-Vest</t>
  </si>
  <si>
    <t>Dată înființare firmă (anul)</t>
  </si>
  <si>
    <t>microintreprindere</t>
  </si>
  <si>
    <t>intreprindere mijlocie</t>
  </si>
  <si>
    <t>r= 5,5%</t>
  </si>
  <si>
    <t>9.cheltuieli aferente achiziționării de servicii pentru consolidarea securitatii cibernetice aplicabile pentru software/găzduire/rețele, pe perioada de implementare și durabilitate a proiectului</t>
  </si>
  <si>
    <t>An implementare</t>
  </si>
  <si>
    <t>D1</t>
  </si>
  <si>
    <t>Costul investitiei (CI)</t>
  </si>
  <si>
    <t>Intrări de lichidități  (rand 2) prin:</t>
  </si>
  <si>
    <t>Ieșiri de lichidități prin (rand 4+…+rand 14) :</t>
  </si>
  <si>
    <t>Flux de numerar brut din activitatea de exploatare (rand 1 -rand 3)</t>
  </si>
  <si>
    <t>Plăţi/încasări pentru impozite şi taxe (rand17- rand 18+rand 19)</t>
  </si>
  <si>
    <t>Total plăți exclusiv cele pentru exploatare (rand 16 + rand 20)</t>
  </si>
  <si>
    <t>Flux de numerar din activitatea de exploatare (rand 15 - rand 21)</t>
  </si>
  <si>
    <t>Valoare  unitară, fara TVA</t>
  </si>
  <si>
    <t>Denumire produs/ serviciu</t>
  </si>
  <si>
    <t>3 = 1 x 2</t>
  </si>
  <si>
    <t>Contributie proprie la valoarea eligibila: 10% x (b.+c.)</t>
  </si>
  <si>
    <t>ASISTENŢĂ FINANCIARĂ NERAMBURSABILĂ SOLICITATĂ: 90% x (b.+c.)</t>
  </si>
  <si>
    <t>Valoarea totala</t>
  </si>
  <si>
    <t>9 = 3 + 4</t>
  </si>
  <si>
    <t>7 = 0.90 x (5 + 6)</t>
  </si>
  <si>
    <t>8 =0.10 x (5 + 6)</t>
  </si>
  <si>
    <t>10 = 9-5-6</t>
  </si>
  <si>
    <t>Valoare eligibila din PNRR, fara TVA</t>
  </si>
  <si>
    <t>Valoare asistentă finantară nerambursabilă</t>
  </si>
  <si>
    <t>LEI</t>
  </si>
  <si>
    <t>TVA nedeductibilă aferentă cheltuielilor eligibile (lei)</t>
  </si>
  <si>
    <t>Regiunea de implementare a proiectului (se va selecta regiunea de dezvoltare):</t>
  </si>
  <si>
    <t>Categorie întreprindere (se va selecta categoria)</t>
  </si>
  <si>
    <r>
      <t xml:space="preserve">Completați cu informatii din Contul de profit și pierdere aferent ultimelor trei exercitii financiare incheiate (ultimii 3 ani fiscali).  N reprezintă anul fiscal 2021.
</t>
    </r>
    <r>
      <rPr>
        <b/>
        <sz val="10"/>
        <color rgb="FFFF0000"/>
        <rFont val="Calibri"/>
        <family val="2"/>
        <scheme val="minor"/>
      </rPr>
      <t>Notă: Pentru companiile înființate în semestrul 1 al anului 2021, N-1 reprezinta semestrul 1 si N reprezinta semestrul 2, astfel se vor trece datele din raportarea semestrială depusă și înregistrată la Ministerul Finanțelor (în lipsa unei astfel de raportări, solicitantii nu sunt punctati la acest criteriu).</t>
    </r>
  </si>
  <si>
    <t xml:space="preserve">PERIOADA DE PROGNOZA (5 ani durabilitatea investiției) 
</t>
  </si>
  <si>
    <t>Implementare si durabilitate</t>
  </si>
  <si>
    <t>D2</t>
  </si>
  <si>
    <t>D3</t>
  </si>
  <si>
    <t>D4</t>
  </si>
  <si>
    <t>D5</t>
  </si>
  <si>
    <t>Proiectia bilanțului la nivelul intregii activitati a intreprinderii, cu ajutor nerambursabil, pe perioada de implementare si durabilitate a investitiei</t>
  </si>
  <si>
    <t>Anul 2021</t>
  </si>
  <si>
    <t>R_op - Rentabilitatea activității operaționale</t>
  </si>
  <si>
    <t>π_op2021 - Profitul operațional înregistrat în anul 2021</t>
  </si>
  <si>
    <t>Punctaj</t>
  </si>
  <si>
    <t>Daca R_op  ∈[0%-20%), PR_op=VR_op [%]×0,75p</t>
  </si>
  <si>
    <t>∆π_op – evoluția profitului operațional în anul 2021 față de anul 2020</t>
  </si>
  <si>
    <t>π_op2021 – profitul activității operațional 2021</t>
  </si>
  <si>
    <t>π_op2020 - profitul activității operațional 2022</t>
  </si>
  <si>
    <t>Nr.
crt.</t>
  </si>
  <si>
    <t>Daca R_op≥20% , PR_op = 15</t>
  </si>
  <si>
    <t>Daca ∆π_op∈[0%-15%), P∆π_op=V∆π_op×1p</t>
  </si>
  <si>
    <t>Daca ∆π_op≥15, P∆π_op=15</t>
  </si>
  <si>
    <t>R_ADI – rata activelor necorporale - 2021</t>
  </si>
  <si>
    <t>Daca R_AD∈(5%-10%], PR_ADI=20-VR_ADI [%]×2p</t>
  </si>
  <si>
    <t>Daca, R_AD∈[0%-5%], PR_ADI=20</t>
  </si>
  <si>
    <t>CA_netă – Cifra de afaceri obținută în anul 2021</t>
  </si>
  <si>
    <t>A_di – reprezintă soldul activelor necorporale - 2021</t>
  </si>
  <si>
    <t>A_t – reprezintă soldul activelor totale(Active imobilizate+Active circulante+Cheltuieli in avans</t>
  </si>
  <si>
    <t>Intervale</t>
  </si>
  <si>
    <t>Valori criteriu</t>
  </si>
  <si>
    <t>Rezultat</t>
  </si>
  <si>
    <t>∆W_PD – reprezintă creșterea productivității muncii</t>
  </si>
  <si>
    <t>W_(PDn+5) – productivitatea muncii in anul 5 de durabilitate</t>
  </si>
  <si>
    <t>W_2021 – productivitatea muncii 2021</t>
  </si>
  <si>
    <t xml:space="preserve">R_PD – rentabilitatea activității operaționale </t>
  </si>
  <si>
    <t>VNA_PD – valoarea netă actualizată</t>
  </si>
  <si>
    <t xml:space="preserve">CI – costul investiției </t>
  </si>
  <si>
    <t>Daca  R_PD∈[0%-10%), PR_PD=VR_PD×1,5p</t>
  </si>
  <si>
    <t>Daca R_PD≥10%,PR_PD=15</t>
  </si>
  <si>
    <t>Daca R_AD&gt;10%, PR_ADI=0</t>
  </si>
  <si>
    <t>Daca  ∆W_PD∈[0%-20), PW_PD=VW_PD×1p</t>
  </si>
  <si>
    <t>Daca  ∆W_PD≥20%, PW_PD=20</t>
  </si>
  <si>
    <t>TOTAL PUNCTAJ</t>
  </si>
  <si>
    <t>Proiectul de digitalizare se implementează în unul din domeniile de activitate considerate prioritare la nivel național (Introduceti valoare conform anexa la Ghid)</t>
  </si>
  <si>
    <t>• DA - 10 puncte
• NU - 0 puncte
(Introduceti valoare conform anexa la Ghid)</t>
  </si>
  <si>
    <t>• Sold negativ -5 puncte
• Sold pozitiv - 0 puncte
(Introduceti valoare conform anexa la Ghid)</t>
  </si>
  <si>
    <t xml:space="preserve"> Vest</t>
  </si>
  <si>
    <t>intreprindere mica</t>
  </si>
  <si>
    <r>
      <t>·</t>
    </r>
    <r>
      <rPr>
        <sz val="7"/>
        <color theme="1"/>
        <rFont val="Times New Roman"/>
        <family val="1"/>
      </rPr>
      <t xml:space="preserve">         </t>
    </r>
    <r>
      <rPr>
        <sz val="10"/>
        <color theme="1"/>
        <rFont val="Trebuchet MS"/>
        <family val="2"/>
      </rPr>
      <t xml:space="preserve">≥20% </t>
    </r>
  </si>
  <si>
    <r>
      <t>·</t>
    </r>
    <r>
      <rPr>
        <sz val="7"/>
        <color theme="1"/>
        <rFont val="Times New Roman"/>
        <family val="1"/>
      </rPr>
      <t xml:space="preserve">         </t>
    </r>
    <r>
      <rPr>
        <sz val="10"/>
        <color theme="1"/>
        <rFont val="Trebuchet MS"/>
        <family val="2"/>
      </rPr>
      <t xml:space="preserve">≥0% - &lt;20% </t>
    </r>
  </si>
  <si>
    <t xml:space="preserve"> </t>
  </si>
  <si>
    <r>
      <t>·</t>
    </r>
    <r>
      <rPr>
        <sz val="7"/>
        <color theme="1"/>
        <rFont val="Times New Roman"/>
        <family val="1"/>
      </rPr>
      <t xml:space="preserve">         </t>
    </r>
    <r>
      <rPr>
        <sz val="10"/>
        <color theme="1"/>
        <rFont val="Trebuchet MS"/>
        <family val="2"/>
      </rPr>
      <t xml:space="preserve">≥15% </t>
    </r>
  </si>
  <si>
    <r>
      <t>·</t>
    </r>
    <r>
      <rPr>
        <sz val="7"/>
        <color theme="1"/>
        <rFont val="Times New Roman"/>
        <family val="1"/>
      </rPr>
      <t xml:space="preserve">         </t>
    </r>
    <r>
      <rPr>
        <sz val="10"/>
        <color theme="1"/>
        <rFont val="Trebuchet MS"/>
        <family val="2"/>
      </rPr>
      <t xml:space="preserve">≥0%  -  &lt;15% </t>
    </r>
  </si>
  <si>
    <r>
      <t>·</t>
    </r>
    <r>
      <rPr>
        <sz val="7"/>
        <color theme="1"/>
        <rFont val="Times New Roman"/>
        <family val="1"/>
      </rPr>
      <t xml:space="preserve">         </t>
    </r>
    <r>
      <rPr>
        <sz val="10"/>
        <color theme="1"/>
        <rFont val="Trebuchet MS"/>
        <family val="2"/>
      </rPr>
      <t xml:space="preserve">≥0%  - ≤5% </t>
    </r>
  </si>
  <si>
    <r>
      <t>·</t>
    </r>
    <r>
      <rPr>
        <sz val="7"/>
        <color theme="1"/>
        <rFont val="Times New Roman"/>
        <family val="1"/>
      </rPr>
      <t xml:space="preserve">         </t>
    </r>
    <r>
      <rPr>
        <sz val="10"/>
        <color theme="1"/>
        <rFont val="Trebuchet MS"/>
        <family val="2"/>
      </rPr>
      <t xml:space="preserve">&gt;5% - &lt;10% </t>
    </r>
  </si>
  <si>
    <r>
      <t>·</t>
    </r>
    <r>
      <rPr>
        <sz val="7"/>
        <color theme="1"/>
        <rFont val="Times New Roman"/>
        <family val="1"/>
      </rPr>
      <t xml:space="preserve">         </t>
    </r>
    <r>
      <rPr>
        <sz val="10"/>
        <color theme="1"/>
        <rFont val="Trebuchet MS"/>
        <family val="2"/>
      </rPr>
      <t>≥10%</t>
    </r>
  </si>
  <si>
    <r>
      <t>·</t>
    </r>
    <r>
      <rPr>
        <sz val="7"/>
        <color theme="1"/>
        <rFont val="Times New Roman"/>
        <family val="1"/>
      </rPr>
      <t xml:space="preserve">         </t>
    </r>
    <r>
      <rPr>
        <sz val="10"/>
        <color theme="1"/>
        <rFont val="Trebuchet MS"/>
        <family val="2"/>
      </rPr>
      <t xml:space="preserve">≥10% </t>
    </r>
  </si>
  <si>
    <r>
      <t>·</t>
    </r>
    <r>
      <rPr>
        <sz val="7"/>
        <color theme="1"/>
        <rFont val="Times New Roman"/>
        <family val="1"/>
      </rPr>
      <t xml:space="preserve">         </t>
    </r>
    <r>
      <rPr>
        <sz val="10"/>
        <color theme="1"/>
        <rFont val="Trebuchet MS"/>
        <family val="2"/>
      </rPr>
      <t xml:space="preserve">≥0% - &lt;10% </t>
    </r>
  </si>
  <si>
    <r>
      <t>·</t>
    </r>
    <r>
      <rPr>
        <sz val="7"/>
        <color theme="1"/>
        <rFont val="Times New Roman"/>
        <family val="1"/>
      </rPr>
      <t xml:space="preserve">         </t>
    </r>
    <r>
      <rPr>
        <sz val="10"/>
        <color theme="1"/>
        <rFont val="Trebuchet MS"/>
        <family val="2"/>
      </rPr>
      <t>DA</t>
    </r>
  </si>
  <si>
    <r>
      <t>·</t>
    </r>
    <r>
      <rPr>
        <sz val="7"/>
        <color theme="1"/>
        <rFont val="Times New Roman"/>
        <family val="1"/>
      </rPr>
      <t xml:space="preserve">         </t>
    </r>
    <r>
      <rPr>
        <sz val="10"/>
        <color theme="1"/>
        <rFont val="Trebuchet MS"/>
        <family val="2"/>
      </rPr>
      <t>NU</t>
    </r>
  </si>
  <si>
    <r>
      <t>·</t>
    </r>
    <r>
      <rPr>
        <sz val="7"/>
        <color theme="1"/>
        <rFont val="Times New Roman"/>
        <family val="1"/>
      </rPr>
      <t xml:space="preserve">         </t>
    </r>
    <r>
      <rPr>
        <sz val="10"/>
        <color theme="1"/>
        <rFont val="Trebuchet MS"/>
        <family val="2"/>
      </rPr>
      <t xml:space="preserve">Sold negativ </t>
    </r>
  </si>
  <si>
    <r>
      <t>·</t>
    </r>
    <r>
      <rPr>
        <sz val="7"/>
        <color theme="1"/>
        <rFont val="Times New Roman"/>
        <family val="1"/>
      </rPr>
      <t xml:space="preserve">         </t>
    </r>
    <r>
      <rPr>
        <sz val="10"/>
        <color theme="1"/>
        <rFont val="Trebuchet MS"/>
        <family val="2"/>
      </rPr>
      <t>Sold pozitiv</t>
    </r>
  </si>
  <si>
    <t>Numar mediu de salariati</t>
  </si>
  <si>
    <t>Productivitatea muncii</t>
  </si>
  <si>
    <t>TOTAL PUNCTAJ (criterii 1-5)</t>
  </si>
  <si>
    <t>Sud-Vest Oltenia</t>
  </si>
  <si>
    <t>Centru</t>
  </si>
  <si>
    <t>București-Ilfov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</si>
</sst>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Lei&quot;;[Red]\-#,##0.00\ &quot;Lei&quot;"/>
    <numFmt numFmtId="164" formatCode="0.0000"/>
    <numFmt numFmtId="165" formatCode="#,##0.0000"/>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charset val="238"/>
      <scheme val="minor"/>
    </font>
    <font>
      <sz val="10"/>
      <color theme="1"/>
      <name val="Calibri"/>
      <family val="2"/>
      <charset val="238"/>
      <scheme val="minor"/>
    </font>
    <font>
      <b/>
      <sz val="10"/>
      <name val="Calibri"/>
      <family val="2"/>
      <charset val="238"/>
      <scheme val="minor"/>
    </font>
    <font>
      <sz val="10"/>
      <name val="Calibri"/>
      <family val="2"/>
      <charset val="238"/>
      <scheme val="minor"/>
    </font>
    <font>
      <b/>
      <sz val="11"/>
      <name val="Calibri"/>
      <family val="2"/>
      <charset val="238"/>
      <scheme val="minor"/>
    </font>
    <font>
      <b/>
      <sz val="10"/>
      <name val="Calibri"/>
      <family val="2"/>
      <charset val="238"/>
    </font>
    <font>
      <b/>
      <i/>
      <sz val="10"/>
      <name val="Calibri"/>
      <family val="2"/>
      <charset val="238"/>
    </font>
    <font>
      <sz val="10"/>
      <color theme="1"/>
      <name val="Calibri"/>
      <family val="2"/>
      <scheme val="minor"/>
    </font>
    <font>
      <b/>
      <sz val="10"/>
      <color theme="1"/>
      <name val="Trebuchet MS"/>
      <family val="2"/>
    </font>
    <font>
      <sz val="10"/>
      <color theme="1"/>
      <name val="Trebuchet MS"/>
      <family val="2"/>
    </font>
    <font>
      <i/>
      <sz val="10"/>
      <color theme="1"/>
      <name val="Trebuchet MS"/>
      <family val="2"/>
    </font>
    <font>
      <sz val="8"/>
      <color theme="1"/>
      <name val="Calibri"/>
      <family val="2"/>
      <charset val="238"/>
      <scheme val="minor"/>
    </font>
    <font>
      <sz val="11"/>
      <color theme="1"/>
      <name val="Calibri"/>
      <family val="2"/>
    </font>
    <font>
      <b/>
      <sz val="12"/>
      <color theme="1"/>
      <name val="Times New Roman"/>
      <family val="1"/>
    </font>
    <font>
      <sz val="8"/>
      <color theme="1"/>
      <name val="Arial"/>
      <family val="2"/>
    </font>
    <font>
      <b/>
      <sz val="8"/>
      <color theme="1"/>
      <name val="Arial"/>
      <family val="2"/>
    </font>
    <font>
      <sz val="10"/>
      <name val="Arial"/>
      <family val="2"/>
    </font>
    <font>
      <b/>
      <sz val="10"/>
      <name val="Arial"/>
      <family val="2"/>
    </font>
    <font>
      <sz val="8"/>
      <name val="Arial"/>
      <family val="2"/>
    </font>
    <font>
      <b/>
      <sz val="8"/>
      <name val="Arial"/>
      <family val="2"/>
    </font>
    <font>
      <sz val="11"/>
      <name val="Calibri"/>
      <family val="2"/>
    </font>
    <font>
      <sz val="9"/>
      <name val="Arial"/>
      <family val="2"/>
    </font>
    <font>
      <b/>
      <sz val="9"/>
      <name val="Arial"/>
      <family val="2"/>
    </font>
    <font>
      <b/>
      <sz val="9"/>
      <name val="Calibri"/>
      <family val="2"/>
    </font>
    <font>
      <b/>
      <sz val="9"/>
      <color theme="1"/>
      <name val="Trebuchet MS"/>
      <family val="2"/>
    </font>
    <font>
      <sz val="9"/>
      <color theme="1"/>
      <name val="Trebuchet MS"/>
      <family val="2"/>
    </font>
    <font>
      <sz val="10"/>
      <color rgb="FF000000"/>
      <name val="Trebuchet MS"/>
      <family val="2"/>
    </font>
    <font>
      <b/>
      <sz val="12"/>
      <color theme="1"/>
      <name val="Calibri"/>
      <family val="2"/>
      <scheme val="minor"/>
    </font>
    <font>
      <sz val="7"/>
      <color theme="1"/>
      <name val="Times New Roman"/>
      <family val="1"/>
    </font>
    <font>
      <b/>
      <sz val="10"/>
      <color rgb="FFFF0000"/>
      <name val="Calibri"/>
      <family val="2"/>
      <scheme val="minor"/>
    </font>
    <font>
      <sz val="8"/>
      <name val="Calibri"/>
      <family val="2"/>
      <charset val="238"/>
      <scheme val="minor"/>
    </font>
    <font>
      <b/>
      <i/>
      <sz val="11"/>
      <color theme="1"/>
      <name val="Calibri"/>
      <family val="2"/>
      <scheme val="minor"/>
    </font>
    <font>
      <b/>
      <sz val="12"/>
      <color theme="1"/>
      <name val="Trebuchet MS"/>
      <family val="2"/>
    </font>
    <font>
      <sz val="8"/>
      <color theme="1"/>
      <name val="Trebuchet MS"/>
      <family val="2"/>
    </font>
    <font>
      <sz val="10"/>
      <color rgb="FF1E1E1E"/>
      <name val="Trebuchet MS"/>
      <family val="2"/>
    </font>
    <font>
      <sz val="8"/>
      <color rgb="FF000000"/>
      <name val="Trebuchet MS"/>
      <family val="2"/>
    </font>
    <font>
      <sz val="10"/>
      <color theme="1"/>
      <name val="Symbol"/>
      <family val="1"/>
      <charset val="2"/>
    </font>
    <font>
      <b/>
      <sz val="10"/>
      <name val="Calibri"/>
      <family val="2"/>
      <scheme val="minor"/>
    </font>
    <font>
      <sz val="9"/>
      <color rgb="FF000000"/>
      <name val="Trebuchet MS"/>
      <family val="2"/>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0C0C0"/>
        <bgColor indexed="64"/>
      </patternFill>
    </fill>
    <fill>
      <patternFill patternType="solid">
        <fgColor rgb="FF99CCFF"/>
        <bgColor indexed="64"/>
      </patternFill>
    </fill>
    <fill>
      <patternFill patternType="solid">
        <fgColor theme="6"/>
        <bgColor indexed="64"/>
      </patternFill>
    </fill>
    <fill>
      <patternFill patternType="solid">
        <fgColor theme="8"/>
        <bgColor indexed="64"/>
      </patternFill>
    </fill>
    <fill>
      <patternFill patternType="solid">
        <fgColor rgb="FF00B0F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xf numFmtId="0" fontId="3" fillId="0" borderId="0"/>
    <xf numFmtId="0" fontId="2" fillId="0" borderId="0"/>
  </cellStyleXfs>
  <cellXfs count="259">
    <xf numFmtId="0" fontId="0" fillId="0" borderId="0" xfId="0"/>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5" fillId="0" borderId="1" xfId="0" applyFont="1" applyBorder="1" applyAlignment="1">
      <alignment vertical="top" wrapText="1"/>
    </xf>
    <xf numFmtId="0" fontId="5" fillId="2" borderId="1" xfId="0" applyFont="1" applyFill="1" applyBorder="1" applyAlignment="1" applyProtection="1">
      <alignment horizontal="center" vertical="top"/>
      <protection locked="0"/>
    </xf>
    <xf numFmtId="0" fontId="5" fillId="0" borderId="1" xfId="0" applyFont="1" applyBorder="1" applyAlignment="1">
      <alignment vertical="top"/>
    </xf>
    <xf numFmtId="3" fontId="6" fillId="0" borderId="1" xfId="0" applyNumberFormat="1" applyFont="1" applyBorder="1" applyAlignment="1">
      <alignment vertical="top" wrapText="1"/>
    </xf>
    <xf numFmtId="4" fontId="6" fillId="2" borderId="1" xfId="0" applyNumberFormat="1" applyFont="1" applyFill="1" applyBorder="1" applyAlignment="1" applyProtection="1">
      <alignment horizontal="right" vertical="top"/>
      <protection locked="0"/>
    </xf>
    <xf numFmtId="3" fontId="6" fillId="0" borderId="1" xfId="0" applyNumberFormat="1" applyFont="1" applyBorder="1" applyAlignment="1">
      <alignment vertical="top"/>
    </xf>
    <xf numFmtId="3" fontId="5" fillId="3" borderId="1" xfId="0" applyNumberFormat="1" applyFont="1" applyFill="1" applyBorder="1" applyAlignment="1">
      <alignment vertical="top" wrapText="1"/>
    </xf>
    <xf numFmtId="4" fontId="5" fillId="3" borderId="1" xfId="0" applyNumberFormat="1" applyFont="1" applyFill="1" applyBorder="1" applyAlignment="1">
      <alignment horizontal="right" vertical="top"/>
    </xf>
    <xf numFmtId="3" fontId="5" fillId="0" borderId="1" xfId="0" applyNumberFormat="1" applyFont="1" applyBorder="1" applyAlignment="1">
      <alignment vertical="top" wrapText="1"/>
    </xf>
    <xf numFmtId="3" fontId="5" fillId="0" borderId="1" xfId="0" applyNumberFormat="1" applyFont="1" applyBorder="1" applyAlignment="1">
      <alignment vertical="top"/>
    </xf>
    <xf numFmtId="4" fontId="6" fillId="0" borderId="1" xfId="0" applyNumberFormat="1" applyFont="1" applyBorder="1" applyAlignment="1">
      <alignment horizontal="right" vertical="top"/>
    </xf>
    <xf numFmtId="4" fontId="5" fillId="0" borderId="1" xfId="0" applyNumberFormat="1" applyFont="1" applyBorder="1" applyAlignment="1">
      <alignment horizontal="right" vertical="top"/>
    </xf>
    <xf numFmtId="4" fontId="5" fillId="0" borderId="1" xfId="0" applyNumberFormat="1" applyFont="1" applyBorder="1" applyAlignment="1">
      <alignment vertical="top"/>
    </xf>
    <xf numFmtId="4" fontId="6" fillId="3" borderId="1" xfId="0" applyNumberFormat="1" applyFont="1" applyFill="1" applyBorder="1" applyAlignment="1">
      <alignment horizontal="right" vertical="top"/>
    </xf>
    <xf numFmtId="4" fontId="5" fillId="2" borderId="1" xfId="0" applyNumberFormat="1" applyFont="1" applyFill="1" applyBorder="1" applyAlignment="1" applyProtection="1">
      <alignment horizontal="right" vertical="top"/>
      <protection locked="0"/>
    </xf>
    <xf numFmtId="0" fontId="5" fillId="0" borderId="1" xfId="0" applyFont="1" applyBorder="1" applyAlignment="1">
      <alignment horizontal="center" vertical="top"/>
    </xf>
    <xf numFmtId="0" fontId="6" fillId="3" borderId="1" xfId="0" applyFont="1" applyFill="1" applyBorder="1" applyAlignment="1">
      <alignment vertical="top" wrapText="1"/>
    </xf>
    <xf numFmtId="4" fontId="6" fillId="2" borderId="1" xfId="0" applyNumberFormat="1" applyFont="1" applyFill="1" applyBorder="1" applyAlignment="1" applyProtection="1">
      <alignment vertical="top"/>
      <protection locked="0"/>
    </xf>
    <xf numFmtId="0" fontId="6" fillId="0" borderId="1" xfId="0" applyFont="1" applyBorder="1" applyAlignment="1">
      <alignment vertical="top" wrapText="1"/>
    </xf>
    <xf numFmtId="4" fontId="6" fillId="0" borderId="1" xfId="0" applyNumberFormat="1" applyFont="1" applyBorder="1" applyAlignment="1" applyProtection="1">
      <alignment vertical="top"/>
      <protection locked="0"/>
    </xf>
    <xf numFmtId="4" fontId="6" fillId="0" borderId="1" xfId="0" applyNumberFormat="1" applyFont="1" applyBorder="1" applyAlignment="1">
      <alignment vertical="top"/>
    </xf>
    <xf numFmtId="4" fontId="6" fillId="3" borderId="1" xfId="0" applyNumberFormat="1" applyFont="1" applyFill="1" applyBorder="1" applyAlignment="1">
      <alignment vertical="top"/>
    </xf>
    <xf numFmtId="4" fontId="5" fillId="2" borderId="1" xfId="0" applyNumberFormat="1" applyFont="1" applyFill="1" applyBorder="1" applyAlignment="1" applyProtection="1">
      <alignment vertical="top"/>
      <protection locked="0"/>
    </xf>
    <xf numFmtId="4" fontId="5" fillId="3" borderId="1" xfId="0" applyNumberFormat="1" applyFont="1" applyFill="1" applyBorder="1" applyAlignment="1">
      <alignment vertical="top"/>
    </xf>
    <xf numFmtId="0" fontId="8"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8" fillId="0" borderId="5" xfId="0" applyFont="1" applyBorder="1" applyAlignment="1">
      <alignment vertical="top" wrapText="1"/>
    </xf>
    <xf numFmtId="0" fontId="0" fillId="0" borderId="6" xfId="0" applyBorder="1" applyAlignment="1">
      <alignment vertical="top" wrapText="1"/>
    </xf>
    <xf numFmtId="4" fontId="0" fillId="0" borderId="7" xfId="0" applyNumberFormat="1" applyBorder="1" applyAlignment="1">
      <alignment horizontal="right" vertical="top" wrapText="1"/>
    </xf>
    <xf numFmtId="4" fontId="8" fillId="0" borderId="7" xfId="0" applyNumberFormat="1" applyFont="1" applyBorder="1" applyAlignment="1">
      <alignment horizontal="right" vertical="top" wrapText="1"/>
    </xf>
    <xf numFmtId="0" fontId="0" fillId="0" borderId="10" xfId="0" applyBorder="1" applyAlignment="1">
      <alignment vertical="top" wrapText="1"/>
    </xf>
    <xf numFmtId="0" fontId="0" fillId="0" borderId="11" xfId="0" applyBorder="1" applyAlignment="1">
      <alignment vertical="top" wrapText="1"/>
    </xf>
    <xf numFmtId="0" fontId="8" fillId="0" borderId="2" xfId="0" applyFont="1" applyBorder="1" applyAlignment="1">
      <alignment vertical="top" wrapText="1"/>
    </xf>
    <xf numFmtId="0" fontId="0" fillId="0" borderId="1" xfId="0" applyBorder="1"/>
    <xf numFmtId="0" fontId="10" fillId="0" borderId="0" xfId="0" applyFont="1"/>
    <xf numFmtId="0" fontId="11" fillId="0" borderId="0" xfId="0" applyFont="1" applyAlignment="1">
      <alignment horizontal="left" vertical="center" indent="5"/>
    </xf>
    <xf numFmtId="0" fontId="11" fillId="4" borderId="12" xfId="0" applyFont="1" applyFill="1" applyBorder="1" applyAlignment="1">
      <alignment vertical="center" wrapText="1"/>
    </xf>
    <xf numFmtId="0" fontId="14" fillId="0" borderId="0" xfId="0" applyFont="1" applyAlignment="1">
      <alignment horizontal="center"/>
    </xf>
    <xf numFmtId="0" fontId="14" fillId="0" borderId="0" xfId="0" applyFont="1"/>
    <xf numFmtId="0" fontId="14" fillId="0" borderId="0" xfId="0" applyFont="1" applyAlignment="1">
      <alignment horizontal="left"/>
    </xf>
    <xf numFmtId="0" fontId="2" fillId="3" borderId="0" xfId="2" applyFill="1"/>
    <xf numFmtId="0" fontId="15" fillId="3" borderId="0" xfId="2" applyFont="1" applyFill="1"/>
    <xf numFmtId="0" fontId="2" fillId="0" borderId="0" xfId="2"/>
    <xf numFmtId="0" fontId="18" fillId="7" borderId="12" xfId="2" applyFont="1" applyFill="1" applyBorder="1" applyAlignment="1">
      <alignment horizontal="center" wrapText="1"/>
    </xf>
    <xf numFmtId="8" fontId="2" fillId="3" borderId="0" xfId="2" applyNumberFormat="1" applyFill="1"/>
    <xf numFmtId="0" fontId="21" fillId="9" borderId="12" xfId="2" applyFont="1" applyFill="1" applyBorder="1" applyAlignment="1">
      <alignment horizontal="center" wrapText="1"/>
    </xf>
    <xf numFmtId="0" fontId="22" fillId="9" borderId="12" xfId="2" applyFont="1" applyFill="1" applyBorder="1" applyAlignment="1">
      <alignment wrapText="1"/>
    </xf>
    <xf numFmtId="4" fontId="23" fillId="9" borderId="12" xfId="2" applyNumberFormat="1" applyFont="1" applyFill="1" applyBorder="1" applyAlignment="1">
      <alignment horizontal="right" vertical="center"/>
    </xf>
    <xf numFmtId="0" fontId="21" fillId="9" borderId="12" xfId="2" applyFont="1" applyFill="1" applyBorder="1" applyAlignment="1">
      <alignment wrapText="1"/>
    </xf>
    <xf numFmtId="0" fontId="19" fillId="12" borderId="12" xfId="2" applyFont="1" applyFill="1" applyBorder="1" applyAlignment="1">
      <alignment horizontal="center" wrapText="1"/>
    </xf>
    <xf numFmtId="0" fontId="21" fillId="12" borderId="12" xfId="2" applyFont="1" applyFill="1" applyBorder="1" applyAlignment="1">
      <alignment horizontal="center" wrapText="1"/>
    </xf>
    <xf numFmtId="0" fontId="22" fillId="12" borderId="12" xfId="2" applyFont="1" applyFill="1" applyBorder="1" applyAlignment="1">
      <alignment wrapText="1"/>
    </xf>
    <xf numFmtId="4" fontId="23" fillId="12" borderId="12" xfId="2" applyNumberFormat="1" applyFont="1" applyFill="1" applyBorder="1" applyAlignment="1">
      <alignment horizontal="right" vertical="center"/>
    </xf>
    <xf numFmtId="0" fontId="24" fillId="12" borderId="12" xfId="2" applyFont="1" applyFill="1" applyBorder="1" applyAlignment="1">
      <alignment horizontal="center" wrapText="1"/>
    </xf>
    <xf numFmtId="0" fontId="25" fillId="12" borderId="12" xfId="2" applyFont="1" applyFill="1" applyBorder="1" applyAlignment="1">
      <alignment wrapText="1"/>
    </xf>
    <xf numFmtId="4" fontId="26" fillId="12" borderId="12" xfId="2" applyNumberFormat="1" applyFont="1" applyFill="1" applyBorder="1" applyAlignment="1">
      <alignment horizontal="right" vertical="center"/>
    </xf>
    <xf numFmtId="3" fontId="6" fillId="11" borderId="1" xfId="0" applyNumberFormat="1" applyFont="1" applyFill="1" applyBorder="1" applyAlignment="1">
      <alignment vertical="top" wrapText="1"/>
    </xf>
    <xf numFmtId="0" fontId="11" fillId="0" borderId="12" xfId="0" applyFont="1" applyBorder="1" applyAlignment="1">
      <alignment horizontal="right" vertical="center" wrapText="1"/>
    </xf>
    <xf numFmtId="0" fontId="11" fillId="0" borderId="12" xfId="0" applyFont="1" applyBorder="1" applyAlignment="1">
      <alignment vertical="center" wrapText="1"/>
    </xf>
    <xf numFmtId="0" fontId="11" fillId="0" borderId="12" xfId="0" applyFont="1" applyBorder="1" applyAlignment="1">
      <alignment horizontal="justify" vertical="center" wrapText="1"/>
    </xf>
    <xf numFmtId="3" fontId="6" fillId="2" borderId="1" xfId="0" applyNumberFormat="1" applyFont="1" applyFill="1" applyBorder="1" applyAlignment="1">
      <alignment vertical="top"/>
    </xf>
    <xf numFmtId="0" fontId="28" fillId="0" borderId="12" xfId="0" applyFont="1" applyBorder="1" applyAlignment="1">
      <alignment horizontal="center" vertical="center" wrapText="1"/>
    </xf>
    <xf numFmtId="0" fontId="12" fillId="0" borderId="12" xfId="0" applyFont="1" applyBorder="1" applyAlignment="1">
      <alignment horizontal="right" vertical="center" wrapText="1"/>
    </xf>
    <xf numFmtId="0" fontId="30" fillId="0" borderId="0" xfId="0" applyFont="1" applyAlignment="1">
      <alignment horizontal="center"/>
    </xf>
    <xf numFmtId="4" fontId="6" fillId="10" borderId="1" xfId="0" applyNumberFormat="1" applyFont="1" applyFill="1" applyBorder="1" applyAlignment="1">
      <alignment vertical="top"/>
    </xf>
    <xf numFmtId="0" fontId="11" fillId="0" borderId="12" xfId="0" applyFont="1" applyBorder="1" applyAlignment="1">
      <alignment horizontal="left" vertical="center" wrapText="1" indent="1"/>
    </xf>
    <xf numFmtId="0" fontId="1" fillId="3" borderId="0" xfId="2" applyFont="1" applyFill="1"/>
    <xf numFmtId="0" fontId="25" fillId="0" borderId="0" xfId="2" applyFont="1" applyFill="1" applyBorder="1" applyAlignment="1">
      <alignment wrapText="1"/>
    </xf>
    <xf numFmtId="4" fontId="26" fillId="0" borderId="0" xfId="2" applyNumberFormat="1" applyFont="1" applyFill="1" applyBorder="1" applyAlignment="1">
      <alignment horizontal="right" vertical="center"/>
    </xf>
    <xf numFmtId="0" fontId="24" fillId="0" borderId="0" xfId="2" applyFont="1" applyFill="1" applyBorder="1" applyAlignment="1">
      <alignment horizontal="center" wrapText="1"/>
    </xf>
    <xf numFmtId="0" fontId="12" fillId="0" borderId="12" xfId="0" applyFont="1" applyBorder="1" applyAlignment="1">
      <alignment vertical="center" wrapText="1"/>
    </xf>
    <xf numFmtId="0" fontId="13" fillId="0" borderId="12" xfId="0" applyFont="1" applyBorder="1" applyAlignment="1">
      <alignment vertical="center" wrapText="1"/>
    </xf>
    <xf numFmtId="0" fontId="0" fillId="0" borderId="12" xfId="0" applyBorder="1"/>
    <xf numFmtId="0" fontId="28" fillId="0" borderId="12" xfId="0" applyFont="1" applyFill="1" applyBorder="1" applyAlignment="1">
      <alignment horizontal="center" vertical="center" wrapText="1"/>
    </xf>
    <xf numFmtId="2" fontId="11" fillId="13" borderId="12" xfId="0" applyNumberFormat="1" applyFont="1" applyFill="1" applyBorder="1" applyAlignment="1">
      <alignment horizontal="center" vertical="center" wrapText="1"/>
    </xf>
    <xf numFmtId="2" fontId="11" fillId="17" borderId="12" xfId="0" applyNumberFormat="1" applyFont="1" applyFill="1" applyBorder="1" applyAlignment="1">
      <alignment horizontal="center" vertical="center" wrapText="1"/>
    </xf>
    <xf numFmtId="2" fontId="11" fillId="18" borderId="12" xfId="0" applyNumberFormat="1" applyFont="1" applyFill="1" applyBorder="1" applyAlignment="1">
      <alignment horizontal="center" vertical="center" wrapText="1"/>
    </xf>
    <xf numFmtId="2" fontId="11" fillId="12" borderId="12" xfId="0" applyNumberFormat="1" applyFont="1" applyFill="1" applyBorder="1" applyAlignment="1">
      <alignment horizontal="center" vertical="center" wrapText="1"/>
    </xf>
    <xf numFmtId="2" fontId="11" fillId="15" borderId="12" xfId="0" applyNumberFormat="1" applyFont="1" applyFill="1" applyBorder="1" applyAlignment="1">
      <alignment horizontal="center" vertical="center" wrapText="1"/>
    </xf>
    <xf numFmtId="2" fontId="11" fillId="8" borderId="12" xfId="0" applyNumberFormat="1" applyFont="1" applyFill="1" applyBorder="1" applyAlignment="1">
      <alignment horizontal="center" vertical="center" wrapText="1"/>
    </xf>
    <xf numFmtId="2" fontId="12" fillId="0" borderId="12" xfId="0" applyNumberFormat="1" applyFont="1" applyBorder="1" applyAlignment="1">
      <alignment horizontal="right" vertical="center" wrapText="1"/>
    </xf>
    <xf numFmtId="2" fontId="12" fillId="16" borderId="12" xfId="0" applyNumberFormat="1" applyFont="1" applyFill="1" applyBorder="1" applyAlignment="1">
      <alignment horizontal="right" vertical="center" wrapText="1"/>
    </xf>
    <xf numFmtId="2" fontId="12" fillId="14" borderId="12" xfId="0" applyNumberFormat="1" applyFont="1" applyFill="1" applyBorder="1" applyAlignment="1">
      <alignment horizontal="right" vertical="center" wrapText="1"/>
    </xf>
    <xf numFmtId="2" fontId="12" fillId="15" borderId="12" xfId="0" applyNumberFormat="1" applyFont="1" applyFill="1" applyBorder="1" applyAlignment="1">
      <alignment horizontal="right" vertical="center" wrapText="1"/>
    </xf>
    <xf numFmtId="2" fontId="12" fillId="8" borderId="12" xfId="0" applyNumberFormat="1" applyFont="1" applyFill="1" applyBorder="1" applyAlignment="1">
      <alignment horizontal="right" vertical="center" wrapText="1"/>
    </xf>
    <xf numFmtId="2" fontId="0" fillId="13" borderId="12" xfId="0" applyNumberFormat="1" applyFill="1" applyBorder="1"/>
    <xf numFmtId="2" fontId="0" fillId="17" borderId="12" xfId="0" applyNumberFormat="1" applyFill="1" applyBorder="1"/>
    <xf numFmtId="2" fontId="11" fillId="0" borderId="12" xfId="0" applyNumberFormat="1" applyFont="1" applyBorder="1" applyAlignment="1">
      <alignment vertical="center" wrapText="1"/>
    </xf>
    <xf numFmtId="2" fontId="11" fillId="16" borderId="12" xfId="0" applyNumberFormat="1" applyFont="1" applyFill="1" applyBorder="1" applyAlignment="1">
      <alignment vertical="center" wrapText="1"/>
    </xf>
    <xf numFmtId="2" fontId="11" fillId="14" borderId="12" xfId="0" applyNumberFormat="1" applyFont="1" applyFill="1" applyBorder="1" applyAlignment="1">
      <alignment vertical="center" wrapText="1"/>
    </xf>
    <xf numFmtId="2" fontId="11" fillId="15" borderId="12" xfId="0" applyNumberFormat="1" applyFont="1" applyFill="1" applyBorder="1" applyAlignment="1">
      <alignment vertical="center" wrapText="1"/>
    </xf>
    <xf numFmtId="2" fontId="11" fillId="8" borderId="12" xfId="0" applyNumberFormat="1" applyFont="1" applyFill="1" applyBorder="1" applyAlignment="1">
      <alignment vertical="center" wrapText="1"/>
    </xf>
    <xf numFmtId="2" fontId="11" fillId="0" borderId="12" xfId="0" applyNumberFormat="1" applyFont="1" applyBorder="1" applyAlignment="1">
      <alignment horizontal="right" vertical="center" wrapText="1"/>
    </xf>
    <xf numFmtId="2" fontId="11" fillId="16" borderId="12" xfId="0" applyNumberFormat="1" applyFont="1" applyFill="1" applyBorder="1" applyAlignment="1">
      <alignment horizontal="right" vertical="center" wrapText="1"/>
    </xf>
    <xf numFmtId="2" fontId="11" fillId="14" borderId="12" xfId="0" applyNumberFormat="1" applyFont="1" applyFill="1" applyBorder="1" applyAlignment="1">
      <alignment horizontal="right" vertical="center" wrapText="1"/>
    </xf>
    <xf numFmtId="2" fontId="11" fillId="15" borderId="12" xfId="0" applyNumberFormat="1" applyFont="1" applyFill="1" applyBorder="1" applyAlignment="1">
      <alignment horizontal="right" vertical="center" wrapText="1"/>
    </xf>
    <xf numFmtId="2" fontId="11" fillId="8" borderId="12" xfId="0" applyNumberFormat="1" applyFont="1" applyFill="1" applyBorder="1" applyAlignment="1">
      <alignment horizontal="right" vertical="center" wrapText="1"/>
    </xf>
    <xf numFmtId="2" fontId="11" fillId="0" borderId="12" xfId="0" applyNumberFormat="1" applyFont="1" applyBorder="1" applyAlignment="1">
      <alignment horizontal="left" vertical="center" wrapText="1" indent="1"/>
    </xf>
    <xf numFmtId="2" fontId="0" fillId="0" borderId="12" xfId="0" applyNumberFormat="1" applyBorder="1"/>
    <xf numFmtId="1" fontId="11" fillId="0" borderId="12" xfId="0" applyNumberFormat="1" applyFont="1" applyBorder="1" applyAlignment="1">
      <alignment horizontal="left" vertical="center" wrapText="1" indent="1"/>
    </xf>
    <xf numFmtId="0" fontId="1" fillId="13" borderId="0" xfId="2" applyFont="1" applyFill="1"/>
    <xf numFmtId="2" fontId="2" fillId="13" borderId="0" xfId="2" applyNumberFormat="1" applyFill="1"/>
    <xf numFmtId="0" fontId="2" fillId="15" borderId="0" xfId="2" applyFill="1"/>
    <xf numFmtId="4" fontId="26" fillId="15" borderId="12" xfId="2" applyNumberFormat="1" applyFont="1" applyFill="1" applyBorder="1" applyAlignment="1">
      <alignment horizontal="right" vertical="center"/>
    </xf>
    <xf numFmtId="0" fontId="12" fillId="9" borderId="12" xfId="0" applyFont="1" applyFill="1" applyBorder="1" applyAlignment="1">
      <alignment horizontal="left" vertical="center" wrapText="1"/>
    </xf>
    <xf numFmtId="0" fontId="12" fillId="17" borderId="12" xfId="0" applyFont="1" applyFill="1" applyBorder="1" applyAlignment="1">
      <alignment horizontal="left" vertical="center" wrapText="1"/>
    </xf>
    <xf numFmtId="0" fontId="12" fillId="18" borderId="12" xfId="0" applyFont="1" applyFill="1" applyBorder="1" applyAlignment="1">
      <alignment horizontal="left" vertical="center" wrapText="1"/>
    </xf>
    <xf numFmtId="0" fontId="11" fillId="18" borderId="12" xfId="0" applyFont="1" applyFill="1" applyBorder="1" applyAlignment="1">
      <alignment horizontal="center" vertical="center" wrapText="1"/>
    </xf>
    <xf numFmtId="0" fontId="11" fillId="0" borderId="12" xfId="0" applyFont="1" applyBorder="1" applyAlignment="1">
      <alignment horizontal="center" vertical="center" wrapText="1"/>
    </xf>
    <xf numFmtId="0" fontId="35" fillId="18" borderId="12" xfId="0" applyFont="1" applyFill="1" applyBorder="1" applyAlignment="1">
      <alignment vertical="center" wrapText="1"/>
    </xf>
    <xf numFmtId="0" fontId="35" fillId="17" borderId="12" xfId="0" applyFont="1" applyFill="1" applyBorder="1" applyAlignment="1">
      <alignment horizontal="left" vertical="center" wrapText="1"/>
    </xf>
    <xf numFmtId="0" fontId="11" fillId="11" borderId="12"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19" borderId="12" xfId="0" applyFont="1" applyFill="1" applyBorder="1" applyAlignment="1">
      <alignment horizontal="center" vertical="center" wrapText="1"/>
    </xf>
    <xf numFmtId="0" fontId="11" fillId="19" borderId="12" xfId="0" applyFont="1" applyFill="1" applyBorder="1" applyAlignment="1">
      <alignment horizontal="justify" vertical="center" wrapText="1"/>
    </xf>
    <xf numFmtId="0" fontId="11" fillId="19" borderId="12" xfId="0" applyFont="1" applyFill="1" applyBorder="1" applyAlignment="1">
      <alignment vertical="center" wrapText="1"/>
    </xf>
    <xf numFmtId="0" fontId="12" fillId="0" borderId="0" xfId="0" applyFont="1"/>
    <xf numFmtId="0" fontId="37" fillId="11" borderId="12" xfId="0" applyFont="1" applyFill="1" applyBorder="1"/>
    <xf numFmtId="0" fontId="35" fillId="20" borderId="12" xfId="0" applyFont="1" applyFill="1" applyBorder="1"/>
    <xf numFmtId="164" fontId="35" fillId="20" borderId="12" xfId="0" applyNumberFormat="1" applyFont="1" applyFill="1" applyBorder="1" applyAlignment="1">
      <alignment horizontal="center"/>
    </xf>
    <xf numFmtId="0" fontId="12" fillId="0" borderId="0" xfId="0" applyFont="1" applyAlignment="1">
      <alignment horizontal="center"/>
    </xf>
    <xf numFmtId="0" fontId="12" fillId="0" borderId="1" xfId="0" applyFont="1" applyBorder="1" applyAlignment="1">
      <alignment vertical="center" wrapText="1"/>
    </xf>
    <xf numFmtId="0" fontId="12" fillId="19" borderId="1" xfId="0" applyFont="1" applyFill="1" applyBorder="1" applyAlignment="1">
      <alignment vertical="center" wrapText="1"/>
    </xf>
    <xf numFmtId="0" fontId="11" fillId="0" borderId="12" xfId="0" applyFont="1" applyBorder="1" applyAlignment="1">
      <alignment horizontal="center"/>
    </xf>
    <xf numFmtId="0" fontId="11" fillId="0" borderId="12" xfId="0" applyFont="1" applyFill="1" applyBorder="1" applyAlignment="1">
      <alignment horizontal="center"/>
    </xf>
    <xf numFmtId="164" fontId="12" fillId="9" borderId="12" xfId="0" applyNumberFormat="1" applyFont="1" applyFill="1" applyBorder="1"/>
    <xf numFmtId="0" fontId="12" fillId="9" borderId="12" xfId="0" applyFont="1" applyFill="1" applyBorder="1"/>
    <xf numFmtId="164" fontId="12" fillId="9" borderId="12" xfId="0" applyNumberFormat="1" applyFont="1" applyFill="1" applyBorder="1" applyAlignment="1">
      <alignment horizontal="center"/>
    </xf>
    <xf numFmtId="164" fontId="12" fillId="17" borderId="12" xfId="0" applyNumberFormat="1" applyFont="1" applyFill="1" applyBorder="1"/>
    <xf numFmtId="0" fontId="12" fillId="17" borderId="12" xfId="0" applyFont="1" applyFill="1" applyBorder="1"/>
    <xf numFmtId="164" fontId="12" fillId="17" borderId="12" xfId="0" applyNumberFormat="1" applyFont="1" applyFill="1" applyBorder="1" applyAlignment="1">
      <alignment horizontal="center"/>
    </xf>
    <xf numFmtId="164" fontId="12" fillId="18" borderId="12" xfId="0" applyNumberFormat="1" applyFont="1" applyFill="1" applyBorder="1"/>
    <xf numFmtId="164" fontId="12" fillId="18" borderId="12" xfId="0" applyNumberFormat="1" applyFont="1" applyFill="1" applyBorder="1" applyAlignment="1">
      <alignment horizontal="center"/>
    </xf>
    <xf numFmtId="0" fontId="12" fillId="18" borderId="12" xfId="0" applyFont="1" applyFill="1" applyBorder="1"/>
    <xf numFmtId="164" fontId="12" fillId="11" borderId="12" xfId="0" applyNumberFormat="1" applyFont="1" applyFill="1" applyBorder="1" applyAlignment="1">
      <alignment horizontal="center"/>
    </xf>
    <xf numFmtId="0" fontId="12" fillId="11" borderId="12" xfId="0" applyFont="1" applyFill="1" applyBorder="1"/>
    <xf numFmtId="164" fontId="12" fillId="20" borderId="12" xfId="0" applyNumberFormat="1" applyFont="1" applyFill="1" applyBorder="1"/>
    <xf numFmtId="0" fontId="12" fillId="20" borderId="12" xfId="0" applyFont="1" applyFill="1" applyBorder="1"/>
    <xf numFmtId="164" fontId="12" fillId="20" borderId="12" xfId="0" applyNumberFormat="1" applyFont="1" applyFill="1" applyBorder="1" applyAlignment="1">
      <alignment horizontal="center"/>
    </xf>
    <xf numFmtId="164" fontId="11" fillId="0" borderId="0" xfId="0" applyNumberFormat="1" applyFont="1"/>
    <xf numFmtId="0" fontId="35" fillId="9" borderId="12" xfId="0" applyFont="1" applyFill="1" applyBorder="1" applyAlignment="1">
      <alignment horizontal="left" vertical="center" wrapText="1"/>
    </xf>
    <xf numFmtId="164" fontId="35" fillId="9" borderId="12" xfId="0" applyNumberFormat="1" applyFont="1" applyFill="1" applyBorder="1" applyAlignment="1">
      <alignment horizontal="center"/>
    </xf>
    <xf numFmtId="164" fontId="35" fillId="17" borderId="12" xfId="0" applyNumberFormat="1" applyFont="1" applyFill="1" applyBorder="1" applyAlignment="1">
      <alignment horizontal="center"/>
    </xf>
    <xf numFmtId="164" fontId="35" fillId="18" borderId="12" xfId="0" applyNumberFormat="1" applyFont="1" applyFill="1" applyBorder="1" applyAlignment="1">
      <alignment horizontal="center"/>
    </xf>
    <xf numFmtId="164" fontId="35" fillId="11" borderId="12" xfId="0" applyNumberFormat="1" applyFont="1" applyFill="1" applyBorder="1" applyAlignment="1">
      <alignment horizontal="center"/>
    </xf>
    <xf numFmtId="0" fontId="35" fillId="11" borderId="12" xfId="0" applyFont="1" applyFill="1" applyBorder="1" applyAlignment="1">
      <alignment wrapText="1"/>
    </xf>
    <xf numFmtId="164" fontId="11" fillId="11" borderId="12" xfId="0" applyNumberFormat="1" applyFont="1" applyFill="1" applyBorder="1"/>
    <xf numFmtId="164" fontId="11" fillId="20" borderId="12" xfId="0" applyNumberFormat="1" applyFont="1" applyFill="1" applyBorder="1"/>
    <xf numFmtId="164" fontId="11" fillId="18" borderId="12" xfId="0" applyNumberFormat="1" applyFont="1" applyFill="1" applyBorder="1"/>
    <xf numFmtId="164" fontId="11" fillId="17" borderId="12" xfId="0" applyNumberFormat="1" applyFont="1" applyFill="1" applyBorder="1"/>
    <xf numFmtId="164" fontId="11" fillId="9" borderId="12" xfId="0" applyNumberFormat="1" applyFont="1" applyFill="1" applyBorder="1"/>
    <xf numFmtId="0" fontId="38" fillId="0" borderId="1" xfId="0" applyFont="1" applyBorder="1" applyAlignment="1">
      <alignment horizontal="left"/>
    </xf>
    <xf numFmtId="0" fontId="36" fillId="13" borderId="1" xfId="0" applyFont="1" applyFill="1" applyBorder="1" applyAlignment="1">
      <alignment horizontal="left"/>
    </xf>
    <xf numFmtId="0" fontId="36" fillId="0" borderId="0" xfId="0" applyFont="1" applyAlignment="1">
      <alignment horizontal="left"/>
    </xf>
    <xf numFmtId="0" fontId="36" fillId="13" borderId="0" xfId="0" applyFont="1" applyFill="1" applyAlignment="1">
      <alignment horizontal="left"/>
    </xf>
    <xf numFmtId="0" fontId="12" fillId="0" borderId="1" xfId="0" applyFont="1" applyFill="1" applyBorder="1"/>
    <xf numFmtId="0" fontId="11" fillId="0" borderId="22" xfId="0" applyFont="1" applyBorder="1" applyAlignment="1">
      <alignment horizontal="center" vertical="center" wrapText="1"/>
    </xf>
    <xf numFmtId="0" fontId="11" fillId="0" borderId="25" xfId="0" applyFont="1" applyBorder="1" applyAlignment="1">
      <alignment vertical="center" wrapText="1"/>
    </xf>
    <xf numFmtId="0" fontId="11" fillId="0" borderId="25" xfId="0" applyFont="1" applyBorder="1" applyAlignment="1">
      <alignment horizontal="right" vertical="center" wrapText="1"/>
    </xf>
    <xf numFmtId="0" fontId="11" fillId="0" borderId="26" xfId="0" applyFont="1" applyBorder="1" applyAlignment="1">
      <alignment vertical="center" wrapText="1"/>
    </xf>
    <xf numFmtId="0" fontId="11" fillId="0" borderId="25" xfId="0" applyFont="1" applyBorder="1" applyAlignment="1">
      <alignment horizontal="justify" vertical="center" wrapText="1"/>
    </xf>
    <xf numFmtId="0" fontId="12" fillId="0" borderId="25" xfId="0" applyFont="1" applyBorder="1" applyAlignment="1">
      <alignment horizontal="right" vertical="center" wrapText="1"/>
    </xf>
    <xf numFmtId="0" fontId="39" fillId="0" borderId="25" xfId="0" applyFont="1" applyBorder="1" applyAlignment="1">
      <alignment horizontal="left" vertical="center" wrapText="1"/>
    </xf>
    <xf numFmtId="0" fontId="39" fillId="0" borderId="25" xfId="0" applyFont="1" applyBorder="1" applyAlignment="1">
      <alignment vertical="center" wrapText="1"/>
    </xf>
    <xf numFmtId="0" fontId="40" fillId="0" borderId="1" xfId="0" applyFont="1" applyBorder="1" applyAlignment="1">
      <alignment vertical="top" wrapText="1"/>
    </xf>
    <xf numFmtId="164" fontId="0" fillId="0" borderId="1" xfId="0" applyNumberFormat="1" applyBorder="1"/>
    <xf numFmtId="1" fontId="6" fillId="0" borderId="1" xfId="0" applyNumberFormat="1" applyFont="1" applyBorder="1" applyAlignment="1">
      <alignment vertical="top" wrapText="1"/>
    </xf>
    <xf numFmtId="164" fontId="11" fillId="0" borderId="12" xfId="0" applyNumberFormat="1" applyFont="1" applyFill="1" applyBorder="1"/>
    <xf numFmtId="0" fontId="12" fillId="0" borderId="1" xfId="0" applyFont="1" applyBorder="1" applyAlignment="1">
      <alignment horizontal="center"/>
    </xf>
    <xf numFmtId="0" fontId="12" fillId="19" borderId="1" xfId="0" applyFont="1" applyFill="1" applyBorder="1" applyAlignment="1">
      <alignment horizontal="center" wrapText="1"/>
    </xf>
    <xf numFmtId="2" fontId="12" fillId="0" borderId="1" xfId="0" applyNumberFormat="1" applyFont="1" applyBorder="1" applyAlignment="1">
      <alignment horizontal="center"/>
    </xf>
    <xf numFmtId="0" fontId="12" fillId="19" borderId="20" xfId="0" applyFont="1" applyFill="1" applyBorder="1" applyAlignment="1">
      <alignment horizontal="center" wrapText="1"/>
    </xf>
    <xf numFmtId="164" fontId="11" fillId="0" borderId="12" xfId="0" applyNumberFormat="1" applyFont="1" applyBorder="1"/>
    <xf numFmtId="0" fontId="11" fillId="20" borderId="13" xfId="0" applyFont="1" applyFill="1" applyBorder="1" applyAlignment="1">
      <alignment horizontal="center" vertical="center" wrapText="1"/>
    </xf>
    <xf numFmtId="0" fontId="11" fillId="17" borderId="12" xfId="0" applyFont="1" applyFill="1" applyBorder="1" applyAlignment="1">
      <alignment horizontal="center" vertical="center" wrapText="1"/>
    </xf>
    <xf numFmtId="4" fontId="12" fillId="0" borderId="1" xfId="0" applyNumberFormat="1" applyFont="1" applyBorder="1" applyAlignment="1">
      <alignment horizontal="center"/>
    </xf>
    <xf numFmtId="0" fontId="41" fillId="0" borderId="18" xfId="0" applyFont="1" applyBorder="1" applyAlignment="1">
      <alignment vertical="center" wrapText="1"/>
    </xf>
    <xf numFmtId="0" fontId="41" fillId="0" borderId="19" xfId="0" applyFont="1" applyBorder="1" applyAlignment="1">
      <alignment vertical="center" wrapText="1"/>
    </xf>
    <xf numFmtId="165" fontId="2" fillId="15" borderId="0" xfId="2" applyNumberFormat="1" applyFill="1"/>
    <xf numFmtId="0" fontId="11" fillId="0" borderId="24" xfId="0" applyFont="1" applyBorder="1" applyAlignment="1">
      <alignment horizontal="center" vertical="center"/>
    </xf>
    <xf numFmtId="0" fontId="11" fillId="0" borderId="10" xfId="0" applyFont="1" applyBorder="1" applyAlignment="1">
      <alignment horizontal="center" vertical="center"/>
    </xf>
    <xf numFmtId="0" fontId="11" fillId="0" borderId="23" xfId="0" applyFont="1" applyBorder="1" applyAlignment="1">
      <alignment horizontal="center"/>
    </xf>
    <xf numFmtId="0" fontId="11" fillId="0" borderId="17" xfId="0" applyFont="1" applyBorder="1" applyAlignment="1">
      <alignment horizontal="center" vertical="center"/>
    </xf>
    <xf numFmtId="0" fontId="35" fillId="11" borderId="20" xfId="0" applyFont="1" applyFill="1" applyBorder="1" applyAlignment="1">
      <alignment horizontal="left" vertical="center" wrapText="1"/>
    </xf>
    <xf numFmtId="0" fontId="35" fillId="11" borderId="21" xfId="0" applyFont="1" applyFill="1" applyBorder="1" applyAlignment="1">
      <alignment horizontal="left" vertical="center" wrapText="1"/>
    </xf>
    <xf numFmtId="0" fontId="35" fillId="20" borderId="20" xfId="0" applyFont="1" applyFill="1" applyBorder="1" applyAlignment="1">
      <alignment horizontal="left"/>
    </xf>
    <xf numFmtId="0" fontId="35" fillId="20" borderId="21" xfId="0" applyFont="1" applyFill="1" applyBorder="1" applyAlignment="1">
      <alignment horizontal="left"/>
    </xf>
    <xf numFmtId="0" fontId="35" fillId="17" borderId="12" xfId="0" applyFont="1" applyFill="1" applyBorder="1" applyAlignment="1">
      <alignment horizontal="left" vertical="center" wrapText="1"/>
    </xf>
    <xf numFmtId="0" fontId="35" fillId="18" borderId="12" xfId="0" applyFont="1" applyFill="1" applyBorder="1" applyAlignment="1">
      <alignment horizontal="left" vertical="center" wrapText="1"/>
    </xf>
    <xf numFmtId="0" fontId="35" fillId="9" borderId="12" xfId="0" applyFont="1" applyFill="1" applyBorder="1" applyAlignment="1">
      <alignment horizontal="left" vertical="center" wrapText="1"/>
    </xf>
    <xf numFmtId="0" fontId="11" fillId="18" borderId="12"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17" borderId="12" xfId="0" applyFont="1" applyFill="1" applyBorder="1" applyAlignment="1">
      <alignment horizontal="center" vertical="center" wrapText="1"/>
    </xf>
    <xf numFmtId="0" fontId="11" fillId="0" borderId="0" xfId="0" applyFont="1" applyAlignment="1">
      <alignment horizontal="center" vertical="center"/>
    </xf>
    <xf numFmtId="0" fontId="11" fillId="0" borderId="12" xfId="0" applyFont="1" applyBorder="1" applyAlignment="1">
      <alignment horizontal="center"/>
    </xf>
    <xf numFmtId="164" fontId="12" fillId="0" borderId="12" xfId="0" applyNumberFormat="1" applyFont="1" applyBorder="1" applyAlignment="1">
      <alignment horizontal="center"/>
    </xf>
    <xf numFmtId="0" fontId="35" fillId="11" borderId="12" xfId="0" applyFont="1" applyFill="1" applyBorder="1" applyAlignment="1">
      <alignment horizontal="left" vertical="center" wrapText="1"/>
    </xf>
    <xf numFmtId="0" fontId="35" fillId="20" borderId="12" xfId="0" applyFont="1" applyFill="1" applyBorder="1" applyAlignment="1">
      <alignment horizontal="left"/>
    </xf>
    <xf numFmtId="0" fontId="11" fillId="20" borderId="12" xfId="0" applyFont="1" applyFill="1" applyBorder="1" applyAlignment="1">
      <alignment horizontal="center" vertical="center" wrapText="1"/>
    </xf>
    <xf numFmtId="164" fontId="12" fillId="0" borderId="12" xfId="0" applyNumberFormat="1" applyFont="1" applyFill="1" applyBorder="1" applyAlignment="1">
      <alignment horizontal="center"/>
    </xf>
    <xf numFmtId="0" fontId="11" fillId="11"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3" fontId="4" fillId="0" borderId="1" xfId="0" applyNumberFormat="1" applyFont="1" applyBorder="1" applyAlignment="1">
      <alignment horizontal="center" vertical="top"/>
    </xf>
    <xf numFmtId="4" fontId="0" fillId="0" borderId="0" xfId="0" applyNumberFormat="1" applyAlignment="1">
      <alignment horizontal="left" vertical="top" wrapText="1"/>
    </xf>
    <xf numFmtId="0" fontId="7" fillId="0" borderId="0" xfId="0" applyFont="1" applyAlignment="1">
      <alignment horizontal="center" vertical="top" wrapText="1"/>
    </xf>
    <xf numFmtId="0" fontId="0" fillId="0" borderId="0" xfId="0" applyAlignment="1">
      <alignment horizontal="left" vertical="top" wrapText="1"/>
    </xf>
    <xf numFmtId="0" fontId="8" fillId="0" borderId="0" xfId="0" applyFont="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0" fillId="0" borderId="7" xfId="0" applyBorder="1" applyAlignment="1">
      <alignment horizontal="left" vertical="top" wrapText="1"/>
    </xf>
    <xf numFmtId="4" fontId="8" fillId="0" borderId="0" xfId="0" applyNumberFormat="1" applyFont="1" applyAlignment="1">
      <alignment horizontal="left" vertical="top" wrapText="1"/>
    </xf>
    <xf numFmtId="4" fontId="8" fillId="0" borderId="7" xfId="0" applyNumberFormat="1" applyFont="1" applyBorder="1" applyAlignment="1">
      <alignment horizontal="left" vertical="top" wrapText="1"/>
    </xf>
    <xf numFmtId="4" fontId="0" fillId="0" borderId="8" xfId="0" applyNumberFormat="1" applyBorder="1" applyAlignment="1">
      <alignment horizontal="left" vertical="top" wrapText="1"/>
    </xf>
    <xf numFmtId="4" fontId="0" fillId="0" borderId="9" xfId="0" applyNumberFormat="1" applyBorder="1" applyAlignment="1">
      <alignment horizontal="left" vertical="top" wrapText="1"/>
    </xf>
    <xf numFmtId="0" fontId="8" fillId="0" borderId="0" xfId="0" applyFont="1" applyAlignment="1">
      <alignment horizontal="center" vertical="top" wrapText="1"/>
    </xf>
    <xf numFmtId="4" fontId="8" fillId="0" borderId="0" xfId="0" applyNumberFormat="1" applyFont="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8" fillId="2" borderId="0" xfId="0" applyFont="1" applyFill="1" applyAlignment="1">
      <alignment horizontal="left" vertical="top" wrapText="1"/>
    </xf>
    <xf numFmtId="0" fontId="8" fillId="2" borderId="7" xfId="0" applyFont="1" applyFill="1" applyBorder="1" applyAlignment="1">
      <alignment horizontal="left" vertical="top" wrapText="1"/>
    </xf>
    <xf numFmtId="0" fontId="20" fillId="12" borderId="12" xfId="2" applyFont="1" applyFill="1" applyBorder="1" applyAlignment="1">
      <alignment horizontal="left" vertical="center" wrapText="1"/>
    </xf>
    <xf numFmtId="0" fontId="16" fillId="5" borderId="0" xfId="2" applyFont="1" applyFill="1" applyAlignment="1">
      <alignment horizontal="left" vertical="center"/>
    </xf>
    <xf numFmtId="0" fontId="17" fillId="3" borderId="13" xfId="2" applyFont="1" applyFill="1" applyBorder="1" applyAlignment="1">
      <alignment horizontal="center" wrapText="1"/>
    </xf>
    <xf numFmtId="0" fontId="17" fillId="3" borderId="16" xfId="2" applyFont="1" applyFill="1" applyBorder="1" applyAlignment="1">
      <alignment horizontal="center" wrapText="1"/>
    </xf>
    <xf numFmtId="0" fontId="18" fillId="3" borderId="12" xfId="2" applyFont="1" applyFill="1" applyBorder="1" applyAlignment="1">
      <alignment horizontal="center" wrapText="1"/>
    </xf>
    <xf numFmtId="0" fontId="18" fillId="7" borderId="12" xfId="2" applyFont="1" applyFill="1" applyBorder="1" applyAlignment="1">
      <alignment horizontal="center" wrapText="1"/>
    </xf>
    <xf numFmtId="0" fontId="18" fillId="6" borderId="13" xfId="2" applyFont="1" applyFill="1" applyBorder="1" applyAlignment="1">
      <alignment horizontal="center" wrapText="1"/>
    </xf>
    <xf numFmtId="0" fontId="18" fillId="6" borderId="15" xfId="2" applyFont="1" applyFill="1" applyBorder="1" applyAlignment="1">
      <alignment horizontal="center" wrapText="1"/>
    </xf>
    <xf numFmtId="0" fontId="11" fillId="0" borderId="12" xfId="0" applyFont="1" applyBorder="1" applyAlignment="1">
      <alignment horizontal="justify" vertical="center" wrapText="1"/>
    </xf>
    <xf numFmtId="0" fontId="29" fillId="0" borderId="12" xfId="0" applyFont="1" applyBorder="1" applyAlignment="1">
      <alignment horizontal="justify" vertical="center" wrapText="1"/>
    </xf>
    <xf numFmtId="0" fontId="11" fillId="0" borderId="12" xfId="0" applyFont="1" applyBorder="1" applyAlignment="1">
      <alignment horizontal="left" vertical="center" wrapText="1" indent="1"/>
    </xf>
    <xf numFmtId="0" fontId="29" fillId="0" borderId="12" xfId="0" applyFont="1" applyBorder="1" applyAlignment="1">
      <alignment horizontal="left" vertical="center" wrapText="1"/>
    </xf>
    <xf numFmtId="0" fontId="27" fillId="13" borderId="12" xfId="0" applyFont="1" applyFill="1" applyBorder="1" applyAlignment="1">
      <alignment horizontal="center" vertical="center" wrapText="1"/>
    </xf>
    <xf numFmtId="0" fontId="27" fillId="17" borderId="12" xfId="0" applyFont="1" applyFill="1" applyBorder="1" applyAlignment="1">
      <alignment horizontal="center" vertical="center" wrapText="1"/>
    </xf>
    <xf numFmtId="0" fontId="34" fillId="0" borderId="17" xfId="0" applyFont="1" applyBorder="1" applyAlignment="1">
      <alignment horizontal="right"/>
    </xf>
    <xf numFmtId="0" fontId="27" fillId="12" borderId="12" xfId="0" applyFont="1" applyFill="1" applyBorder="1" applyAlignment="1">
      <alignment horizontal="center" vertical="center" wrapText="1"/>
    </xf>
    <xf numFmtId="0" fontId="27" fillId="15" borderId="12"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18" borderId="12" xfId="0" applyFont="1" applyFill="1" applyBorder="1" applyAlignment="1">
      <alignment horizontal="center" vertical="center" wrapText="1"/>
    </xf>
    <xf numFmtId="0" fontId="39" fillId="0" borderId="13" xfId="0" applyFont="1" applyBorder="1" applyAlignment="1">
      <alignment vertical="center" wrapText="1"/>
    </xf>
    <xf numFmtId="0" fontId="39" fillId="0" borderId="15" xfId="0" applyFont="1" applyBorder="1" applyAlignment="1">
      <alignment vertical="center" wrapText="1"/>
    </xf>
    <xf numFmtId="0" fontId="12" fillId="0" borderId="13" xfId="0" applyFont="1" applyBorder="1" applyAlignment="1">
      <alignment horizontal="right" vertical="center" wrapText="1"/>
    </xf>
    <xf numFmtId="0" fontId="12" fillId="0" borderId="15" xfId="0" applyFont="1" applyBorder="1" applyAlignment="1">
      <alignment horizontal="right"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right" vertical="center" wrapText="1"/>
    </xf>
    <xf numFmtId="0" fontId="11" fillId="0" borderId="15" xfId="0" applyFont="1" applyBorder="1" applyAlignment="1">
      <alignment horizontal="right" vertical="center" wrapText="1"/>
    </xf>
    <xf numFmtId="0" fontId="39" fillId="0" borderId="13" xfId="0" applyFont="1" applyBorder="1" applyAlignment="1">
      <alignment horizontal="justify" vertical="center" wrapText="1"/>
    </xf>
    <xf numFmtId="0" fontId="39" fillId="0" borderId="15" xfId="0" applyFont="1" applyBorder="1" applyAlignment="1">
      <alignment horizontal="justify" vertical="center" wrapText="1"/>
    </xf>
    <xf numFmtId="0" fontId="39" fillId="0" borderId="13" xfId="0" applyFont="1" applyBorder="1" applyAlignment="1">
      <alignment horizontal="left" vertical="center" wrapText="1"/>
    </xf>
    <xf numFmtId="0" fontId="39" fillId="0" borderId="15" xfId="0" applyFont="1"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C6" sqref="C6"/>
    </sheetView>
  </sheetViews>
  <sheetFormatPr defaultRowHeight="15" x14ac:dyDescent="0.3"/>
  <cols>
    <col min="1" max="1" width="4.5703125" style="120" customWidth="1"/>
    <col min="2" max="2" width="51.85546875" style="120" customWidth="1"/>
    <col min="3" max="3" width="38.7109375" style="124" bestFit="1" customWidth="1"/>
    <col min="4" max="4" width="8.85546875" style="120" customWidth="1"/>
    <col min="5" max="5" width="19.7109375" style="120" customWidth="1"/>
    <col min="6" max="6" width="36" style="120" hidden="1" customWidth="1"/>
    <col min="7" max="7" width="0" style="120" hidden="1" customWidth="1"/>
    <col min="8" max="16384" width="9.140625" style="120"/>
  </cols>
  <sheetData>
    <row r="1" spans="1:6" x14ac:dyDescent="0.3">
      <c r="F1" s="159"/>
    </row>
    <row r="2" spans="1:6" x14ac:dyDescent="0.3">
      <c r="B2" s="183" t="s">
        <v>207</v>
      </c>
      <c r="C2" s="184"/>
      <c r="F2" s="159"/>
    </row>
    <row r="3" spans="1:6" x14ac:dyDescent="0.3">
      <c r="B3" s="125" t="s">
        <v>208</v>
      </c>
      <c r="C3" s="172"/>
      <c r="F3" s="159"/>
    </row>
    <row r="4" spans="1:6" x14ac:dyDescent="0.3">
      <c r="B4" s="125" t="s">
        <v>209</v>
      </c>
      <c r="C4" s="172"/>
    </row>
    <row r="5" spans="1:6" x14ac:dyDescent="0.3">
      <c r="B5" s="125" t="s">
        <v>210</v>
      </c>
      <c r="C5" s="172"/>
    </row>
    <row r="6" spans="1:6" x14ac:dyDescent="0.3">
      <c r="B6" s="125" t="s">
        <v>276</v>
      </c>
      <c r="C6" s="172" t="s">
        <v>248</v>
      </c>
      <c r="F6" s="156" t="s">
        <v>211</v>
      </c>
    </row>
    <row r="7" spans="1:6" x14ac:dyDescent="0.3">
      <c r="B7" s="125" t="s">
        <v>247</v>
      </c>
      <c r="C7" s="172"/>
      <c r="F7" s="155" t="s">
        <v>248</v>
      </c>
    </row>
    <row r="8" spans="1:6" ht="29.25" customHeight="1" x14ac:dyDescent="0.3">
      <c r="B8" s="126" t="s">
        <v>212</v>
      </c>
      <c r="C8" s="173"/>
      <c r="F8" s="155" t="s">
        <v>322</v>
      </c>
    </row>
    <row r="9" spans="1:6" x14ac:dyDescent="0.3">
      <c r="B9" s="125" t="s">
        <v>213</v>
      </c>
      <c r="C9" s="174">
        <f>'1 - Buget&amp;Surse finantare'!C8</f>
        <v>0</v>
      </c>
      <c r="F9" s="155" t="s">
        <v>249</v>
      </c>
    </row>
    <row r="10" spans="1:6" x14ac:dyDescent="0.3">
      <c r="B10" s="125" t="s">
        <v>274</v>
      </c>
      <c r="C10" s="174">
        <f>'1 - Buget&amp;Surse finantare'!C7</f>
        <v>0</v>
      </c>
      <c r="F10" s="157"/>
    </row>
    <row r="11" spans="1:6" ht="15.75" thickBot="1" x14ac:dyDescent="0.35">
      <c r="B11" s="125" t="s">
        <v>214</v>
      </c>
      <c r="C11" s="179" t="str">
        <f>'1 - CPP'!E34</f>
        <v/>
      </c>
      <c r="F11" s="158" t="s">
        <v>242</v>
      </c>
    </row>
    <row r="12" spans="1:6" ht="30.75" thickBot="1" x14ac:dyDescent="0.35">
      <c r="B12" s="125" t="s">
        <v>275</v>
      </c>
      <c r="C12" s="172" t="s">
        <v>342</v>
      </c>
      <c r="F12" s="180" t="s">
        <v>243</v>
      </c>
    </row>
    <row r="13" spans="1:6" ht="15.75" thickBot="1" x14ac:dyDescent="0.35">
      <c r="F13" s="181" t="s">
        <v>244</v>
      </c>
    </row>
    <row r="14" spans="1:6" ht="16.5" customHeight="1" thickBot="1" x14ac:dyDescent="0.35">
      <c r="A14" s="186" t="s">
        <v>215</v>
      </c>
      <c r="B14" s="186"/>
      <c r="C14" s="186"/>
      <c r="D14" s="186"/>
      <c r="F14" s="181" t="s">
        <v>245</v>
      </c>
    </row>
    <row r="15" spans="1:6" ht="28.5" customHeight="1" thickBot="1" x14ac:dyDescent="0.35">
      <c r="A15" s="61" t="s">
        <v>293</v>
      </c>
      <c r="B15" s="112" t="s">
        <v>173</v>
      </c>
      <c r="C15" s="127" t="s">
        <v>304</v>
      </c>
      <c r="D15" s="128" t="s">
        <v>288</v>
      </c>
      <c r="F15" s="181" t="s">
        <v>340</v>
      </c>
    </row>
    <row r="16" spans="1:6" ht="18.75" thickBot="1" x14ac:dyDescent="0.35">
      <c r="A16" s="116">
        <v>1</v>
      </c>
      <c r="B16" s="193" t="s">
        <v>174</v>
      </c>
      <c r="C16" s="193"/>
      <c r="D16" s="154" t="e">
        <f>SUMAR_punctaj!F5</f>
        <v>#VALUE!</v>
      </c>
      <c r="F16" s="181" t="s">
        <v>321</v>
      </c>
    </row>
    <row r="17" spans="1:6" ht="18.75" thickBot="1" x14ac:dyDescent="0.35">
      <c r="A17" s="178">
        <v>2</v>
      </c>
      <c r="B17" s="191" t="s">
        <v>176</v>
      </c>
      <c r="C17" s="191"/>
      <c r="D17" s="153" t="e">
        <f>SUMAR_punctaj!F9</f>
        <v>#VALUE!</v>
      </c>
      <c r="F17" s="181" t="s">
        <v>246</v>
      </c>
    </row>
    <row r="18" spans="1:6" ht="18.75" thickBot="1" x14ac:dyDescent="0.35">
      <c r="A18" s="111">
        <v>3</v>
      </c>
      <c r="B18" s="192" t="s">
        <v>177</v>
      </c>
      <c r="C18" s="192"/>
      <c r="D18" s="152" t="e">
        <f>SUMAR_punctaj!F13</f>
        <v>#DIV/0!</v>
      </c>
      <c r="F18" s="181" t="s">
        <v>341</v>
      </c>
    </row>
    <row r="19" spans="1:6" ht="19.5" customHeight="1" thickBot="1" x14ac:dyDescent="0.35">
      <c r="A19" s="115">
        <v>4</v>
      </c>
      <c r="B19" s="187" t="s">
        <v>179</v>
      </c>
      <c r="C19" s="188"/>
      <c r="D19" s="150" t="e">
        <f>SUMAR_punctaj!F18</f>
        <v>#DIV/0!</v>
      </c>
      <c r="F19" s="181" t="s">
        <v>342</v>
      </c>
    </row>
    <row r="20" spans="1:6" ht="18.75" thickBot="1" x14ac:dyDescent="0.4">
      <c r="A20" s="177">
        <v>5</v>
      </c>
      <c r="B20" s="189" t="s">
        <v>180</v>
      </c>
      <c r="C20" s="190"/>
      <c r="D20" s="151" t="e">
        <f>SUMAR_punctaj!F22</f>
        <v>#DIV/0!</v>
      </c>
    </row>
    <row r="21" spans="1:6" ht="45.75" customHeight="1" thickBot="1" x14ac:dyDescent="0.35">
      <c r="A21" s="117">
        <v>6</v>
      </c>
      <c r="B21" s="118" t="s">
        <v>318</v>
      </c>
      <c r="C21" s="175" t="s">
        <v>319</v>
      </c>
      <c r="D21" s="171"/>
    </row>
    <row r="22" spans="1:6" ht="46.5" customHeight="1" thickBot="1" x14ac:dyDescent="0.35">
      <c r="A22" s="117">
        <v>7</v>
      </c>
      <c r="B22" s="119" t="s">
        <v>183</v>
      </c>
      <c r="C22" s="175" t="s">
        <v>320</v>
      </c>
      <c r="D22" s="171"/>
    </row>
    <row r="23" spans="1:6" x14ac:dyDescent="0.3">
      <c r="A23" s="185" t="s">
        <v>317</v>
      </c>
      <c r="B23" s="185"/>
      <c r="C23" s="185"/>
      <c r="D23" s="143" t="e">
        <f>D16+D17+D18+D19+D20+D21+D22</f>
        <v>#VALUE!</v>
      </c>
    </row>
  </sheetData>
  <mergeCells count="8">
    <mergeCell ref="B2:C2"/>
    <mergeCell ref="A23:C23"/>
    <mergeCell ref="A14:D14"/>
    <mergeCell ref="B19:C19"/>
    <mergeCell ref="B20:C20"/>
    <mergeCell ref="B17:C17"/>
    <mergeCell ref="B18:C18"/>
    <mergeCell ref="B16:C16"/>
  </mergeCells>
  <dataValidations count="3">
    <dataValidation type="list" allowBlank="1" showInputMessage="1" showErrorMessage="1" sqref="C6">
      <formula1>$F$7:$F$9</formula1>
    </dataValidation>
    <dataValidation type="list" allowBlank="1" showInputMessage="1" showErrorMessage="1" sqref="F7:F9">
      <formula1>$F$7:$F$8</formula1>
    </dataValidation>
    <dataValidation type="list" allowBlank="1" showInputMessage="1" showErrorMessage="1" sqref="C12">
      <formula1>$F$12:$F$19</formula1>
    </dataValidation>
  </dataValidations>
  <pageMargins left="0.70866141732283472" right="0.70866141732283472" top="0.74803149606299213" bottom="0.74803149606299213" header="0.31496062992125984" footer="0.31496062992125984"/>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6"/>
  <sheetViews>
    <sheetView tabSelected="1" workbookViewId="0">
      <selection activeCell="J18" sqref="J18"/>
    </sheetView>
  </sheetViews>
  <sheetFormatPr defaultRowHeight="15" x14ac:dyDescent="0.3"/>
  <cols>
    <col min="1" max="1" width="4.5703125" style="120" customWidth="1"/>
    <col min="2" max="2" width="51.85546875" style="120" customWidth="1"/>
    <col min="3" max="3" width="14.28515625" style="124" customWidth="1"/>
    <col min="4" max="4" width="45.5703125" style="120" customWidth="1"/>
    <col min="5" max="5" width="11.5703125" style="120" customWidth="1"/>
    <col min="6" max="6" width="8.85546875" style="120" customWidth="1"/>
    <col min="7" max="7" width="19.7109375" style="120" customWidth="1"/>
    <col min="8" max="16384" width="9.140625" style="120"/>
  </cols>
  <sheetData>
    <row r="2" spans="1:6" ht="15.75" customHeight="1" x14ac:dyDescent="0.3">
      <c r="A2" s="197" t="s">
        <v>215</v>
      </c>
      <c r="B2" s="197"/>
      <c r="C2" s="197"/>
      <c r="D2" s="197"/>
      <c r="E2" s="197"/>
      <c r="F2" s="197"/>
    </row>
    <row r="3" spans="1:6" ht="15.75" thickBot="1" x14ac:dyDescent="0.35"/>
    <row r="4" spans="1:6" ht="28.5" customHeight="1" thickBot="1" x14ac:dyDescent="0.35">
      <c r="A4" s="61" t="s">
        <v>293</v>
      </c>
      <c r="B4" s="112" t="s">
        <v>173</v>
      </c>
      <c r="C4" s="127" t="s">
        <v>304</v>
      </c>
      <c r="D4" s="127" t="s">
        <v>303</v>
      </c>
      <c r="E4" s="127" t="s">
        <v>305</v>
      </c>
      <c r="F4" s="128" t="s">
        <v>288</v>
      </c>
    </row>
    <row r="5" spans="1:6" ht="18.75" thickBot="1" x14ac:dyDescent="0.35">
      <c r="A5" s="195">
        <v>1</v>
      </c>
      <c r="B5" s="193" t="s">
        <v>174</v>
      </c>
      <c r="C5" s="193"/>
      <c r="D5" s="193"/>
      <c r="E5" s="193"/>
      <c r="F5" s="154" t="e">
        <f>IF(AND(C6&gt;=0,C6&lt;20),E6,E7)</f>
        <v>#VALUE!</v>
      </c>
    </row>
    <row r="6" spans="1:6" ht="18.75" thickBot="1" x14ac:dyDescent="0.4">
      <c r="A6" s="195"/>
      <c r="B6" s="144" t="s">
        <v>286</v>
      </c>
      <c r="C6" s="145" t="e">
        <f>C7/C8*100</f>
        <v>#VALUE!</v>
      </c>
      <c r="D6" s="130" t="s">
        <v>289</v>
      </c>
      <c r="E6" s="129" t="e">
        <f>C6*0.75</f>
        <v>#VALUE!</v>
      </c>
      <c r="F6" s="199"/>
    </row>
    <row r="7" spans="1:6" ht="15.75" thickBot="1" x14ac:dyDescent="0.35">
      <c r="A7" s="195"/>
      <c r="B7" s="108" t="s">
        <v>287</v>
      </c>
      <c r="C7" s="131" t="str">
        <f>'1 - CPP'!E34</f>
        <v/>
      </c>
      <c r="D7" s="130" t="s">
        <v>294</v>
      </c>
      <c r="E7" s="129">
        <v>15</v>
      </c>
      <c r="F7" s="199"/>
    </row>
    <row r="8" spans="1:6" ht="17.25" customHeight="1" thickBot="1" x14ac:dyDescent="0.35">
      <c r="A8" s="195"/>
      <c r="B8" s="108" t="s">
        <v>300</v>
      </c>
      <c r="C8" s="131">
        <f>'1 - CPP'!E7</f>
        <v>0</v>
      </c>
      <c r="D8" s="130"/>
      <c r="E8" s="129"/>
      <c r="F8" s="199"/>
    </row>
    <row r="9" spans="1:6" ht="18.75" thickBot="1" x14ac:dyDescent="0.35">
      <c r="A9" s="196">
        <v>2</v>
      </c>
      <c r="B9" s="191" t="s">
        <v>176</v>
      </c>
      <c r="C9" s="191"/>
      <c r="D9" s="191"/>
      <c r="E9" s="191"/>
      <c r="F9" s="153" t="e">
        <f>IF(AND(C10&gt;=0,C10&lt;15),E10,E11)</f>
        <v>#VALUE!</v>
      </c>
    </row>
    <row r="10" spans="1:6" ht="36.75" thickBot="1" x14ac:dyDescent="0.4">
      <c r="A10" s="196"/>
      <c r="B10" s="114" t="s">
        <v>290</v>
      </c>
      <c r="C10" s="146" t="e">
        <f>(C11-C12)/C12*100</f>
        <v>#VALUE!</v>
      </c>
      <c r="D10" s="133" t="s">
        <v>295</v>
      </c>
      <c r="E10" s="132" t="e">
        <f>C10*1</f>
        <v>#VALUE!</v>
      </c>
      <c r="F10" s="199"/>
    </row>
    <row r="11" spans="1:6" ht="15.75" thickBot="1" x14ac:dyDescent="0.35">
      <c r="A11" s="196"/>
      <c r="B11" s="109" t="s">
        <v>291</v>
      </c>
      <c r="C11" s="134" t="str">
        <f>'1 - CPP'!E34</f>
        <v/>
      </c>
      <c r="D11" s="133" t="s">
        <v>296</v>
      </c>
      <c r="E11" s="132">
        <v>15</v>
      </c>
      <c r="F11" s="199"/>
    </row>
    <row r="12" spans="1:6" ht="15.75" thickBot="1" x14ac:dyDescent="0.35">
      <c r="A12" s="196"/>
      <c r="B12" s="109" t="s">
        <v>292</v>
      </c>
      <c r="C12" s="134" t="str">
        <f>'1 - CPP'!D34</f>
        <v/>
      </c>
      <c r="D12" s="133"/>
      <c r="E12" s="132"/>
      <c r="F12" s="199"/>
    </row>
    <row r="13" spans="1:6" ht="18.75" thickBot="1" x14ac:dyDescent="0.35">
      <c r="A13" s="194">
        <v>3</v>
      </c>
      <c r="B13" s="192" t="s">
        <v>177</v>
      </c>
      <c r="C13" s="192"/>
      <c r="D13" s="192"/>
      <c r="E13" s="192"/>
      <c r="F13" s="152" t="e">
        <f>IF(C14&lt;5,E15,IF(AND(C14&gt;=5,C14&lt;=10),E16,E17))</f>
        <v>#DIV/0!</v>
      </c>
    </row>
    <row r="14" spans="1:6" ht="18.75" thickBot="1" x14ac:dyDescent="0.4">
      <c r="A14" s="194"/>
      <c r="B14" s="113" t="s">
        <v>297</v>
      </c>
      <c r="C14" s="147" t="e">
        <f>C15/C16*100</f>
        <v>#DIV/0!</v>
      </c>
      <c r="D14" s="137"/>
      <c r="E14" s="135"/>
      <c r="F14" s="203"/>
    </row>
    <row r="15" spans="1:6" ht="15.75" thickBot="1" x14ac:dyDescent="0.35">
      <c r="A15" s="194"/>
      <c r="B15" s="110" t="s">
        <v>301</v>
      </c>
      <c r="C15" s="136">
        <f>'1- Bilant'!F8</f>
        <v>0</v>
      </c>
      <c r="D15" s="137" t="s">
        <v>299</v>
      </c>
      <c r="E15" s="135">
        <v>20</v>
      </c>
      <c r="F15" s="203"/>
    </row>
    <row r="16" spans="1:6" ht="30.75" customHeight="1" thickBot="1" x14ac:dyDescent="0.35">
      <c r="A16" s="194"/>
      <c r="B16" s="110" t="s">
        <v>302</v>
      </c>
      <c r="C16" s="136">
        <f>'1- Bilant'!F11+'1- Bilant'!F22+'1- Bilant'!F23</f>
        <v>0</v>
      </c>
      <c r="D16" s="137" t="s">
        <v>298</v>
      </c>
      <c r="E16" s="135" t="e">
        <f>20-C14*2</f>
        <v>#DIV/0!</v>
      </c>
      <c r="F16" s="203"/>
    </row>
    <row r="17" spans="1:6" ht="15.75" thickBot="1" x14ac:dyDescent="0.35">
      <c r="A17" s="194"/>
      <c r="B17" s="110"/>
      <c r="C17" s="136"/>
      <c r="D17" s="137" t="s">
        <v>314</v>
      </c>
      <c r="E17" s="135">
        <v>0</v>
      </c>
      <c r="F17" s="203"/>
    </row>
    <row r="18" spans="1:6" ht="19.5" customHeight="1" thickBot="1" x14ac:dyDescent="0.35">
      <c r="A18" s="204">
        <v>4</v>
      </c>
      <c r="B18" s="200" t="s">
        <v>179</v>
      </c>
      <c r="C18" s="200"/>
      <c r="D18" s="200"/>
      <c r="E18" s="200"/>
      <c r="F18" s="150" t="e">
        <f>IF(AND(C19&gt;=0,C19&lt;20),E19,E20)</f>
        <v>#DIV/0!</v>
      </c>
    </row>
    <row r="19" spans="1:6" ht="33" customHeight="1" thickBot="1" x14ac:dyDescent="0.4">
      <c r="A19" s="204"/>
      <c r="B19" s="149" t="s">
        <v>306</v>
      </c>
      <c r="C19" s="148" t="e">
        <f>(C20-C21)/C21*100</f>
        <v>#DIV/0!</v>
      </c>
      <c r="D19" s="121" t="s">
        <v>315</v>
      </c>
      <c r="E19" s="139" t="e">
        <f>C19*1</f>
        <v>#DIV/0!</v>
      </c>
      <c r="F19" s="199"/>
    </row>
    <row r="20" spans="1:6" ht="15.75" thickBot="1" x14ac:dyDescent="0.35">
      <c r="A20" s="204"/>
      <c r="B20" s="139" t="s">
        <v>307</v>
      </c>
      <c r="C20" s="138">
        <f>'1 - CPP'!K7/'1 - CPP'!K67</f>
        <v>0</v>
      </c>
      <c r="D20" s="121" t="s">
        <v>316</v>
      </c>
      <c r="E20" s="139">
        <f>20</f>
        <v>20</v>
      </c>
      <c r="F20" s="199"/>
    </row>
    <row r="21" spans="1:6" ht="15.75" thickBot="1" x14ac:dyDescent="0.35">
      <c r="A21" s="204"/>
      <c r="B21" s="139" t="s">
        <v>308</v>
      </c>
      <c r="C21" s="138">
        <f>'1 - CPP'!E7/'1 - CPP'!E67</f>
        <v>0</v>
      </c>
      <c r="D21" s="139"/>
      <c r="E21" s="139"/>
      <c r="F21" s="199"/>
    </row>
    <row r="22" spans="1:6" ht="18.75" thickBot="1" x14ac:dyDescent="0.4">
      <c r="A22" s="202">
        <v>5</v>
      </c>
      <c r="B22" s="201" t="s">
        <v>180</v>
      </c>
      <c r="C22" s="201"/>
      <c r="D22" s="201"/>
      <c r="E22" s="201"/>
      <c r="F22" s="151" t="e">
        <f>IF(AND(C23&gt;=0,C23&lt;10),E23,E24)</f>
        <v>#DIV/0!</v>
      </c>
    </row>
    <row r="23" spans="1:6" ht="18.75" thickBot="1" x14ac:dyDescent="0.4">
      <c r="A23" s="202"/>
      <c r="B23" s="122" t="s">
        <v>309</v>
      </c>
      <c r="C23" s="123" t="e">
        <f>C24/C25*100</f>
        <v>#DIV/0!</v>
      </c>
      <c r="D23" s="141" t="s">
        <v>312</v>
      </c>
      <c r="E23" s="140" t="e">
        <f>C23*1.5</f>
        <v>#DIV/0!</v>
      </c>
      <c r="F23" s="199"/>
    </row>
    <row r="24" spans="1:6" ht="15.75" thickBot="1" x14ac:dyDescent="0.35">
      <c r="A24" s="202"/>
      <c r="B24" s="141" t="s">
        <v>310</v>
      </c>
      <c r="C24" s="142">
        <f>NPV(0.055,'Flux de numerar'!E28:I28)-C25</f>
        <v>0</v>
      </c>
      <c r="D24" s="141" t="s">
        <v>313</v>
      </c>
      <c r="E24" s="140">
        <v>15</v>
      </c>
      <c r="F24" s="199"/>
    </row>
    <row r="25" spans="1:6" ht="15.75" thickBot="1" x14ac:dyDescent="0.35">
      <c r="A25" s="202"/>
      <c r="B25" s="141" t="s">
        <v>311</v>
      </c>
      <c r="C25" s="142">
        <f>'Flux de numerar'!D30</f>
        <v>0</v>
      </c>
      <c r="D25" s="141"/>
      <c r="E25" s="141"/>
      <c r="F25" s="199"/>
    </row>
    <row r="26" spans="1:6" ht="15.75" thickBot="1" x14ac:dyDescent="0.35">
      <c r="A26" s="198" t="s">
        <v>339</v>
      </c>
      <c r="B26" s="198"/>
      <c r="C26" s="198"/>
      <c r="D26" s="198"/>
      <c r="E26" s="198"/>
      <c r="F26" s="176" t="e">
        <f>F5+F9+F13+F18+F22</f>
        <v>#VALUE!</v>
      </c>
    </row>
  </sheetData>
  <sheetProtection algorithmName="SHA-512" hashValue="caFsE+4GAfMqXs4lYJoCM0xT1tnhV1t5lV8Snz115BYT4jilHTgQQePb/D1yHe46ypLIwCj47KlmHjsrs+7k4g==" saltValue="bIATQvFSxla3w+fgHDsbHg==" spinCount="100000" sheet="1" objects="1" scenarios="1"/>
  <mergeCells count="17">
    <mergeCell ref="B13:E13"/>
    <mergeCell ref="A13:A17"/>
    <mergeCell ref="A5:A8"/>
    <mergeCell ref="A9:A12"/>
    <mergeCell ref="A2:F2"/>
    <mergeCell ref="A26:E26"/>
    <mergeCell ref="F10:F12"/>
    <mergeCell ref="F6:F8"/>
    <mergeCell ref="B18:E18"/>
    <mergeCell ref="B22:E22"/>
    <mergeCell ref="A22:A25"/>
    <mergeCell ref="F23:F25"/>
    <mergeCell ref="F19:F21"/>
    <mergeCell ref="F14:F17"/>
    <mergeCell ref="A18:A21"/>
    <mergeCell ref="B9:E9"/>
    <mergeCell ref="B5:E5"/>
  </mergeCells>
  <pageMargins left="0.70866141732283472" right="0.70866141732283472" top="0.74803149606299213" bottom="0.74803149606299213" header="0.31496062992125984" footer="0.31496062992125984"/>
  <pageSetup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F87"/>
  <sheetViews>
    <sheetView topLeftCell="A58" workbookViewId="0">
      <selection activeCell="I79" sqref="I79"/>
    </sheetView>
  </sheetViews>
  <sheetFormatPr defaultRowHeight="15" x14ac:dyDescent="0.25"/>
  <cols>
    <col min="3" max="3" width="53.85546875" customWidth="1"/>
  </cols>
  <sheetData>
    <row r="4" spans="3:6" ht="24.75" customHeight="1" x14ac:dyDescent="0.25">
      <c r="C4" s="205" t="s">
        <v>154</v>
      </c>
      <c r="D4" s="205"/>
      <c r="E4" s="205"/>
      <c r="F4" s="205"/>
    </row>
    <row r="5" spans="3:6" x14ac:dyDescent="0.25">
      <c r="C5" s="1"/>
      <c r="D5" s="2"/>
      <c r="E5" s="2"/>
      <c r="F5" s="2"/>
    </row>
    <row r="6" spans="3:6" x14ac:dyDescent="0.25">
      <c r="C6" s="3"/>
      <c r="D6" s="4" t="s">
        <v>0</v>
      </c>
      <c r="E6" s="4" t="s">
        <v>1</v>
      </c>
      <c r="F6" s="4" t="s">
        <v>2</v>
      </c>
    </row>
    <row r="7" spans="3:6" x14ac:dyDescent="0.25">
      <c r="C7" s="3" t="s">
        <v>3</v>
      </c>
      <c r="D7" s="5"/>
      <c r="E7" s="5"/>
      <c r="F7" s="5"/>
    </row>
    <row r="8" spans="3:6" ht="25.5" x14ac:dyDescent="0.25">
      <c r="C8" s="60" t="s">
        <v>216</v>
      </c>
      <c r="D8" s="7">
        <v>0</v>
      </c>
      <c r="E8" s="7">
        <v>0</v>
      </c>
      <c r="F8" s="7">
        <v>0</v>
      </c>
    </row>
    <row r="9" spans="3:6" ht="38.25" x14ac:dyDescent="0.25">
      <c r="C9" s="6" t="s">
        <v>217</v>
      </c>
      <c r="D9" s="64">
        <v>0</v>
      </c>
      <c r="E9" s="64">
        <v>0</v>
      </c>
      <c r="F9" s="64">
        <v>0</v>
      </c>
    </row>
    <row r="10" spans="3:6" x14ac:dyDescent="0.25">
      <c r="C10" s="6" t="s">
        <v>218</v>
      </c>
      <c r="D10" s="7">
        <v>0</v>
      </c>
      <c r="E10" s="7">
        <v>0</v>
      </c>
      <c r="F10" s="7">
        <v>0</v>
      </c>
    </row>
    <row r="11" spans="3:6" x14ac:dyDescent="0.25">
      <c r="C11" s="9" t="s">
        <v>219</v>
      </c>
      <c r="D11" s="10">
        <f>D8+D9+D10</f>
        <v>0</v>
      </c>
      <c r="E11" s="10">
        <f t="shared" ref="E11" si="0">E8+E9+E10</f>
        <v>0</v>
      </c>
      <c r="F11" s="10">
        <f>F8+F9+F10</f>
        <v>0</v>
      </c>
    </row>
    <row r="12" spans="3:6" x14ac:dyDescent="0.25">
      <c r="C12" s="11" t="s">
        <v>4</v>
      </c>
      <c r="D12" s="12"/>
      <c r="E12" s="12"/>
      <c r="F12" s="12"/>
    </row>
    <row r="13" spans="3:6" x14ac:dyDescent="0.25">
      <c r="C13" s="6" t="s">
        <v>5</v>
      </c>
      <c r="D13" s="8"/>
      <c r="E13" s="8"/>
      <c r="F13" s="8"/>
    </row>
    <row r="14" spans="3:6" x14ac:dyDescent="0.25">
      <c r="C14" s="6" t="s">
        <v>6</v>
      </c>
      <c r="D14" s="7">
        <v>0</v>
      </c>
      <c r="E14" s="7">
        <v>0</v>
      </c>
      <c r="F14" s="7">
        <v>0</v>
      </c>
    </row>
    <row r="15" spans="3:6" x14ac:dyDescent="0.25">
      <c r="C15" s="6" t="s">
        <v>7</v>
      </c>
      <c r="D15" s="7">
        <v>0</v>
      </c>
      <c r="E15" s="7">
        <v>0</v>
      </c>
      <c r="F15" s="7">
        <v>0</v>
      </c>
    </row>
    <row r="16" spans="3:6" x14ac:dyDescent="0.25">
      <c r="C16" s="6" t="s">
        <v>8</v>
      </c>
      <c r="D16" s="7">
        <v>0</v>
      </c>
      <c r="E16" s="7">
        <v>0</v>
      </c>
      <c r="F16" s="7">
        <v>0</v>
      </c>
    </row>
    <row r="17" spans="3:6" x14ac:dyDescent="0.25">
      <c r="C17" s="6" t="s">
        <v>9</v>
      </c>
      <c r="D17" s="7">
        <v>0</v>
      </c>
      <c r="E17" s="7">
        <v>0</v>
      </c>
      <c r="F17" s="7">
        <v>0</v>
      </c>
    </row>
    <row r="18" spans="3:6" x14ac:dyDescent="0.25">
      <c r="C18" s="6" t="s">
        <v>10</v>
      </c>
      <c r="D18" s="13">
        <f>SUM(D14:D17)</f>
        <v>0</v>
      </c>
      <c r="E18" s="13">
        <f>SUM(E14:E17)</f>
        <v>0</v>
      </c>
      <c r="F18" s="13">
        <f>SUM(F14:F17)</f>
        <v>0</v>
      </c>
    </row>
    <row r="19" spans="3:6" x14ac:dyDescent="0.25">
      <c r="C19" s="6" t="s">
        <v>11</v>
      </c>
      <c r="D19" s="7">
        <v>0</v>
      </c>
      <c r="E19" s="7">
        <v>0</v>
      </c>
      <c r="F19" s="7">
        <v>0</v>
      </c>
    </row>
    <row r="20" spans="3:6" x14ac:dyDescent="0.25">
      <c r="C20" s="6" t="s">
        <v>12</v>
      </c>
      <c r="D20" s="7">
        <v>0</v>
      </c>
      <c r="E20" s="7">
        <v>0</v>
      </c>
      <c r="F20" s="7">
        <v>0</v>
      </c>
    </row>
    <row r="21" spans="3:6" x14ac:dyDescent="0.25">
      <c r="C21" s="6" t="s">
        <v>13</v>
      </c>
      <c r="D21" s="7">
        <v>0</v>
      </c>
      <c r="E21" s="7">
        <v>0</v>
      </c>
      <c r="F21" s="7">
        <v>0</v>
      </c>
    </row>
    <row r="22" spans="3:6" x14ac:dyDescent="0.25">
      <c r="C22" s="9" t="s">
        <v>14</v>
      </c>
      <c r="D22" s="10">
        <f>SUM(D19:D21)+D18</f>
        <v>0</v>
      </c>
      <c r="E22" s="10">
        <f>SUM(E19:E21)+E18</f>
        <v>0</v>
      </c>
      <c r="F22" s="10">
        <f>SUM(F19:F21)+F18</f>
        <v>0</v>
      </c>
    </row>
    <row r="23" spans="3:6" x14ac:dyDescent="0.25">
      <c r="C23" s="11" t="s">
        <v>15</v>
      </c>
      <c r="D23" s="10">
        <f>D24+D25</f>
        <v>0</v>
      </c>
      <c r="E23" s="10">
        <f>E24+E25</f>
        <v>0</v>
      </c>
      <c r="F23" s="10">
        <f>F24+F25</f>
        <v>0</v>
      </c>
    </row>
    <row r="24" spans="3:6" x14ac:dyDescent="0.25">
      <c r="C24" s="6" t="s">
        <v>16</v>
      </c>
      <c r="D24" s="7">
        <v>0</v>
      </c>
      <c r="E24" s="7">
        <v>0</v>
      </c>
      <c r="F24" s="7">
        <v>0</v>
      </c>
    </row>
    <row r="25" spans="3:6" x14ac:dyDescent="0.25">
      <c r="C25" s="6" t="s">
        <v>17</v>
      </c>
      <c r="D25" s="7">
        <v>0</v>
      </c>
      <c r="E25" s="7">
        <v>0</v>
      </c>
      <c r="F25" s="7">
        <v>0</v>
      </c>
    </row>
    <row r="26" spans="3:6" ht="25.5" x14ac:dyDescent="0.25">
      <c r="C26" s="11" t="s">
        <v>18</v>
      </c>
      <c r="D26" s="12"/>
      <c r="E26" s="12"/>
      <c r="F26" s="12"/>
    </row>
    <row r="27" spans="3:6" ht="25.5" x14ac:dyDescent="0.25">
      <c r="C27" s="6" t="s">
        <v>19</v>
      </c>
      <c r="D27" s="7">
        <v>0</v>
      </c>
      <c r="E27" s="7">
        <v>0</v>
      </c>
      <c r="F27" s="7">
        <v>0</v>
      </c>
    </row>
    <row r="28" spans="3:6" x14ac:dyDescent="0.25">
      <c r="C28" s="6" t="s">
        <v>20</v>
      </c>
      <c r="D28" s="7">
        <v>0</v>
      </c>
      <c r="E28" s="7">
        <v>0</v>
      </c>
      <c r="F28" s="7">
        <v>0</v>
      </c>
    </row>
    <row r="29" spans="3:6" x14ac:dyDescent="0.25">
      <c r="C29" s="6" t="s">
        <v>21</v>
      </c>
      <c r="D29" s="7">
        <v>0</v>
      </c>
      <c r="E29" s="7">
        <v>0</v>
      </c>
      <c r="F29" s="7">
        <v>0</v>
      </c>
    </row>
    <row r="30" spans="3:6" x14ac:dyDescent="0.25">
      <c r="C30" s="6" t="s">
        <v>22</v>
      </c>
      <c r="D30" s="7">
        <v>0</v>
      </c>
      <c r="E30" s="7">
        <v>0</v>
      </c>
      <c r="F30" s="7">
        <v>0</v>
      </c>
    </row>
    <row r="31" spans="3:6" x14ac:dyDescent="0.25">
      <c r="C31" s="6" t="s">
        <v>23</v>
      </c>
      <c r="D31" s="7">
        <v>0</v>
      </c>
      <c r="E31" s="7">
        <v>0</v>
      </c>
      <c r="F31" s="7">
        <v>0</v>
      </c>
    </row>
    <row r="32" spans="3:6" x14ac:dyDescent="0.25">
      <c r="C32" s="6" t="s">
        <v>24</v>
      </c>
      <c r="D32" s="7">
        <v>0</v>
      </c>
      <c r="E32" s="7">
        <v>0</v>
      </c>
      <c r="F32" s="7">
        <v>0</v>
      </c>
    </row>
    <row r="33" spans="3:6" ht="25.5" x14ac:dyDescent="0.25">
      <c r="C33" s="6" t="s">
        <v>25</v>
      </c>
      <c r="D33" s="7">
        <v>0</v>
      </c>
      <c r="E33" s="7">
        <v>0</v>
      </c>
      <c r="F33" s="7">
        <v>0</v>
      </c>
    </row>
    <row r="34" spans="3:6" ht="25.5" x14ac:dyDescent="0.25">
      <c r="C34" s="6" t="s">
        <v>26</v>
      </c>
      <c r="D34" s="7">
        <v>0</v>
      </c>
      <c r="E34" s="7">
        <v>0</v>
      </c>
      <c r="F34" s="7">
        <v>0</v>
      </c>
    </row>
    <row r="35" spans="3:6" ht="25.5" x14ac:dyDescent="0.25">
      <c r="C35" s="11" t="s">
        <v>27</v>
      </c>
      <c r="D35" s="14">
        <f>SUM(D27:D34)</f>
        <v>0</v>
      </c>
      <c r="E35" s="14">
        <f>SUM(E27:E34)</f>
        <v>0</v>
      </c>
      <c r="F35" s="14">
        <f>SUM(F27:F34)</f>
        <v>0</v>
      </c>
    </row>
    <row r="36" spans="3:6" x14ac:dyDescent="0.25">
      <c r="C36" s="11" t="s">
        <v>28</v>
      </c>
      <c r="D36" s="14">
        <f>D22+D24-D35-D51-D54-D57</f>
        <v>0</v>
      </c>
      <c r="E36" s="14">
        <f>E22+E24-E35-E51-E54-E57</f>
        <v>0</v>
      </c>
      <c r="F36" s="14">
        <f>F22+F24-F35-F51-F54-F57</f>
        <v>0</v>
      </c>
    </row>
    <row r="37" spans="3:6" x14ac:dyDescent="0.25">
      <c r="C37" s="11" t="s">
        <v>29</v>
      </c>
      <c r="D37" s="15">
        <f>D11+D36+D25</f>
        <v>0</v>
      </c>
      <c r="E37" s="15">
        <f>E11+E36+E25</f>
        <v>0</v>
      </c>
      <c r="F37" s="15">
        <f>F11+F36+F25</f>
        <v>0</v>
      </c>
    </row>
    <row r="38" spans="3:6" ht="25.5" x14ac:dyDescent="0.25">
      <c r="C38" s="11" t="s">
        <v>30</v>
      </c>
      <c r="D38" s="12"/>
      <c r="E38" s="12"/>
      <c r="F38" s="12"/>
    </row>
    <row r="39" spans="3:6" x14ac:dyDescent="0.25">
      <c r="C39" s="6" t="s">
        <v>31</v>
      </c>
      <c r="D39" s="7">
        <v>0</v>
      </c>
      <c r="E39" s="7">
        <v>0</v>
      </c>
      <c r="F39" s="7">
        <v>0</v>
      </c>
    </row>
    <row r="40" spans="3:6" x14ac:dyDescent="0.25">
      <c r="C40" s="6" t="s">
        <v>32</v>
      </c>
      <c r="D40" s="7">
        <v>0</v>
      </c>
      <c r="E40" s="7">
        <v>0</v>
      </c>
      <c r="F40" s="7">
        <v>0</v>
      </c>
    </row>
    <row r="41" spans="3:6" x14ac:dyDescent="0.25">
      <c r="C41" s="6" t="s">
        <v>21</v>
      </c>
      <c r="D41" s="7">
        <v>0</v>
      </c>
      <c r="E41" s="7">
        <v>0</v>
      </c>
      <c r="F41" s="7">
        <v>0</v>
      </c>
    </row>
    <row r="42" spans="3:6" x14ac:dyDescent="0.25">
      <c r="C42" s="6" t="s">
        <v>22</v>
      </c>
      <c r="D42" s="7">
        <v>0</v>
      </c>
      <c r="E42" s="7">
        <v>0</v>
      </c>
      <c r="F42" s="7">
        <v>0</v>
      </c>
    </row>
    <row r="43" spans="3:6" x14ac:dyDescent="0.25">
      <c r="C43" s="6" t="s">
        <v>33</v>
      </c>
      <c r="D43" s="7">
        <v>0</v>
      </c>
      <c r="E43" s="7">
        <v>0</v>
      </c>
      <c r="F43" s="7">
        <v>0</v>
      </c>
    </row>
    <row r="44" spans="3:6" x14ac:dyDescent="0.25">
      <c r="C44" s="6" t="s">
        <v>34</v>
      </c>
      <c r="D44" s="7">
        <v>0</v>
      </c>
      <c r="E44" s="7">
        <v>0</v>
      </c>
      <c r="F44" s="7">
        <v>0</v>
      </c>
    </row>
    <row r="45" spans="3:6" ht="25.5" x14ac:dyDescent="0.25">
      <c r="C45" s="6" t="s">
        <v>25</v>
      </c>
      <c r="D45" s="7">
        <v>0</v>
      </c>
      <c r="E45" s="7">
        <v>0</v>
      </c>
      <c r="F45" s="7">
        <v>0</v>
      </c>
    </row>
    <row r="46" spans="3:6" ht="25.5" x14ac:dyDescent="0.25">
      <c r="C46" s="6" t="s">
        <v>35</v>
      </c>
      <c r="D46" s="7">
        <v>0</v>
      </c>
      <c r="E46" s="7">
        <v>0</v>
      </c>
      <c r="F46" s="7">
        <v>0</v>
      </c>
    </row>
    <row r="47" spans="3:6" ht="25.5" x14ac:dyDescent="0.25">
      <c r="C47" s="11" t="s">
        <v>36</v>
      </c>
      <c r="D47" s="14">
        <f>SUM(D39:D46)</f>
        <v>0</v>
      </c>
      <c r="E47" s="14">
        <f>SUM(E39:E46)</f>
        <v>0</v>
      </c>
      <c r="F47" s="14">
        <f>SUM(F39:F46)</f>
        <v>0</v>
      </c>
    </row>
    <row r="48" spans="3:6" x14ac:dyDescent="0.25">
      <c r="C48" s="11" t="s">
        <v>37</v>
      </c>
      <c r="D48" s="7">
        <v>0</v>
      </c>
      <c r="E48" s="7">
        <v>0</v>
      </c>
      <c r="F48" s="7">
        <v>0</v>
      </c>
    </row>
    <row r="49" spans="3:6" x14ac:dyDescent="0.25">
      <c r="C49" s="11" t="s">
        <v>38</v>
      </c>
      <c r="D49" s="16">
        <f>D50+D53+D56+D59</f>
        <v>0</v>
      </c>
      <c r="E49" s="16">
        <f>E50+E53+E56+E59</f>
        <v>0</v>
      </c>
      <c r="F49" s="16">
        <f>F50+F53+F56+F59</f>
        <v>0</v>
      </c>
    </row>
    <row r="50" spans="3:6" x14ac:dyDescent="0.25">
      <c r="C50" s="6" t="s">
        <v>39</v>
      </c>
      <c r="D50" s="16">
        <f>D51+D52</f>
        <v>0</v>
      </c>
      <c r="E50" s="16">
        <f>E51+E52</f>
        <v>0</v>
      </c>
      <c r="F50" s="16">
        <f>F51+F52</f>
        <v>0</v>
      </c>
    </row>
    <row r="51" spans="3:6" x14ac:dyDescent="0.25">
      <c r="C51" s="6" t="s">
        <v>40</v>
      </c>
      <c r="D51" s="7">
        <v>0</v>
      </c>
      <c r="E51" s="7">
        <v>0</v>
      </c>
      <c r="F51" s="7">
        <v>0</v>
      </c>
    </row>
    <row r="52" spans="3:6" x14ac:dyDescent="0.25">
      <c r="C52" s="6" t="s">
        <v>41</v>
      </c>
      <c r="D52" s="7">
        <v>0</v>
      </c>
      <c r="E52" s="7">
        <v>0</v>
      </c>
      <c r="F52" s="7">
        <v>0</v>
      </c>
    </row>
    <row r="53" spans="3:6" x14ac:dyDescent="0.25">
      <c r="C53" s="6" t="s">
        <v>42</v>
      </c>
      <c r="D53" s="16">
        <f>D54+D55</f>
        <v>0</v>
      </c>
      <c r="E53" s="16">
        <f>E54+E55</f>
        <v>0</v>
      </c>
      <c r="F53" s="16">
        <f>F54+F55</f>
        <v>0</v>
      </c>
    </row>
    <row r="54" spans="3:6" x14ac:dyDescent="0.25">
      <c r="C54" s="6" t="s">
        <v>43</v>
      </c>
      <c r="D54" s="7">
        <v>0</v>
      </c>
      <c r="E54" s="7">
        <v>0</v>
      </c>
      <c r="F54" s="7">
        <v>0</v>
      </c>
    </row>
    <row r="55" spans="3:6" x14ac:dyDescent="0.25">
      <c r="C55" s="6" t="s">
        <v>44</v>
      </c>
      <c r="D55" s="7">
        <v>0</v>
      </c>
      <c r="E55" s="7">
        <v>0</v>
      </c>
      <c r="F55" s="7">
        <v>0</v>
      </c>
    </row>
    <row r="56" spans="3:6" ht="25.5" x14ac:dyDescent="0.25">
      <c r="C56" s="11" t="s">
        <v>70</v>
      </c>
      <c r="D56" s="16">
        <f>D57+D58</f>
        <v>0</v>
      </c>
      <c r="E56" s="16">
        <f>E57+E58</f>
        <v>0</v>
      </c>
      <c r="F56" s="16">
        <f>F57+F58</f>
        <v>0</v>
      </c>
    </row>
    <row r="57" spans="3:6" x14ac:dyDescent="0.25">
      <c r="C57" s="6" t="s">
        <v>40</v>
      </c>
      <c r="D57" s="7">
        <v>0</v>
      </c>
      <c r="E57" s="7">
        <v>0</v>
      </c>
      <c r="F57" s="7">
        <v>0</v>
      </c>
    </row>
    <row r="58" spans="3:6" x14ac:dyDescent="0.25">
      <c r="C58" s="6" t="s">
        <v>41</v>
      </c>
      <c r="D58" s="7">
        <v>0</v>
      </c>
      <c r="E58" s="7">
        <v>0</v>
      </c>
      <c r="F58" s="7">
        <v>0</v>
      </c>
    </row>
    <row r="59" spans="3:6" x14ac:dyDescent="0.25">
      <c r="C59" s="6" t="s">
        <v>45</v>
      </c>
      <c r="D59" s="7">
        <v>0</v>
      </c>
      <c r="E59" s="7">
        <v>0</v>
      </c>
      <c r="F59" s="7">
        <v>0</v>
      </c>
    </row>
    <row r="60" spans="3:6" x14ac:dyDescent="0.25">
      <c r="C60" s="11" t="s">
        <v>46</v>
      </c>
      <c r="D60" s="12"/>
      <c r="E60" s="12"/>
      <c r="F60" s="12"/>
    </row>
    <row r="61" spans="3:6" x14ac:dyDescent="0.25">
      <c r="C61" s="6" t="s">
        <v>47</v>
      </c>
      <c r="D61" s="13">
        <f>SUM(D62:D66)</f>
        <v>0</v>
      </c>
      <c r="E61" s="13">
        <f>SUM(E62:E66)</f>
        <v>0</v>
      </c>
      <c r="F61" s="13">
        <f>SUM(F62:F66)</f>
        <v>0</v>
      </c>
    </row>
    <row r="62" spans="3:6" x14ac:dyDescent="0.25">
      <c r="C62" s="6" t="s">
        <v>48</v>
      </c>
      <c r="D62" s="7">
        <v>0</v>
      </c>
      <c r="E62" s="7">
        <v>0</v>
      </c>
      <c r="F62" s="7">
        <v>0</v>
      </c>
    </row>
    <row r="63" spans="3:6" x14ac:dyDescent="0.25">
      <c r="C63" s="6" t="s">
        <v>49</v>
      </c>
      <c r="D63" s="7">
        <v>0</v>
      </c>
      <c r="E63" s="7">
        <v>0</v>
      </c>
      <c r="F63" s="7">
        <v>0</v>
      </c>
    </row>
    <row r="64" spans="3:6" x14ac:dyDescent="0.25">
      <c r="C64" s="6" t="s">
        <v>50</v>
      </c>
      <c r="D64" s="7">
        <v>0</v>
      </c>
      <c r="E64" s="7">
        <v>0</v>
      </c>
      <c r="F64" s="7">
        <v>0</v>
      </c>
    </row>
    <row r="65" spans="3:6" x14ac:dyDescent="0.25">
      <c r="C65" s="6" t="s">
        <v>51</v>
      </c>
      <c r="D65" s="7">
        <v>0</v>
      </c>
      <c r="E65" s="7">
        <v>0</v>
      </c>
      <c r="F65" s="7">
        <v>0</v>
      </c>
    </row>
    <row r="66" spans="3:6" x14ac:dyDescent="0.25">
      <c r="C66" s="6" t="s">
        <v>52</v>
      </c>
      <c r="D66" s="7">
        <v>0</v>
      </c>
      <c r="E66" s="7">
        <v>0</v>
      </c>
      <c r="F66" s="7">
        <v>0</v>
      </c>
    </row>
    <row r="67" spans="3:6" x14ac:dyDescent="0.25">
      <c r="C67" s="11" t="s">
        <v>53</v>
      </c>
      <c r="D67" s="7">
        <v>0</v>
      </c>
      <c r="E67" s="7">
        <v>0</v>
      </c>
      <c r="F67" s="7">
        <v>0</v>
      </c>
    </row>
    <row r="68" spans="3:6" x14ac:dyDescent="0.25">
      <c r="C68" s="11" t="s">
        <v>54</v>
      </c>
      <c r="D68" s="13">
        <f>D69-D70</f>
        <v>0</v>
      </c>
      <c r="E68" s="13">
        <f>E69-E70</f>
        <v>0</v>
      </c>
      <c r="F68" s="13">
        <f>F69-F70</f>
        <v>0</v>
      </c>
    </row>
    <row r="69" spans="3:6" x14ac:dyDescent="0.25">
      <c r="C69" s="6" t="s">
        <v>55</v>
      </c>
      <c r="D69" s="7">
        <v>0</v>
      </c>
      <c r="E69" s="7">
        <v>0</v>
      </c>
      <c r="F69" s="7">
        <v>0</v>
      </c>
    </row>
    <row r="70" spans="3:6" x14ac:dyDescent="0.25">
      <c r="C70" s="6" t="s">
        <v>56</v>
      </c>
      <c r="D70" s="7">
        <v>0</v>
      </c>
      <c r="E70" s="7">
        <v>0</v>
      </c>
      <c r="F70" s="7">
        <v>0</v>
      </c>
    </row>
    <row r="71" spans="3:6" x14ac:dyDescent="0.25">
      <c r="C71" s="11" t="s">
        <v>57</v>
      </c>
      <c r="D71" s="7">
        <v>0</v>
      </c>
      <c r="E71" s="7">
        <v>0</v>
      </c>
      <c r="F71" s="7">
        <v>0</v>
      </c>
    </row>
    <row r="72" spans="3:6" x14ac:dyDescent="0.25">
      <c r="C72" s="6" t="s">
        <v>58</v>
      </c>
      <c r="D72" s="7">
        <v>0</v>
      </c>
      <c r="E72" s="7">
        <v>0</v>
      </c>
      <c r="F72" s="7">
        <v>0</v>
      </c>
    </row>
    <row r="73" spans="3:6" x14ac:dyDescent="0.25">
      <c r="C73" s="6" t="s">
        <v>59</v>
      </c>
      <c r="D73" s="7">
        <v>0</v>
      </c>
      <c r="E73" s="7">
        <v>0</v>
      </c>
      <c r="F73" s="7">
        <v>0</v>
      </c>
    </row>
    <row r="74" spans="3:6" x14ac:dyDescent="0.25">
      <c r="C74" s="6" t="s">
        <v>60</v>
      </c>
      <c r="D74" s="7">
        <v>0</v>
      </c>
      <c r="E74" s="7">
        <v>0</v>
      </c>
      <c r="F74" s="7">
        <v>0</v>
      </c>
    </row>
    <row r="75" spans="3:6" x14ac:dyDescent="0.25">
      <c r="C75" s="11" t="s">
        <v>61</v>
      </c>
      <c r="D75" s="13">
        <f>D76-D77</f>
        <v>0</v>
      </c>
      <c r="E75" s="13">
        <f>E76-E77</f>
        <v>0</v>
      </c>
      <c r="F75" s="13">
        <f>F76-F77</f>
        <v>0</v>
      </c>
    </row>
    <row r="76" spans="3:6" x14ac:dyDescent="0.25">
      <c r="C76" s="6" t="s">
        <v>55</v>
      </c>
      <c r="D76" s="7">
        <v>0</v>
      </c>
      <c r="E76" s="7">
        <v>0</v>
      </c>
      <c r="F76" s="7">
        <v>0</v>
      </c>
    </row>
    <row r="77" spans="3:6" x14ac:dyDescent="0.25">
      <c r="C77" s="6" t="s">
        <v>56</v>
      </c>
      <c r="D77" s="7">
        <v>0</v>
      </c>
      <c r="E77" s="7">
        <v>0</v>
      </c>
      <c r="F77" s="7">
        <v>0</v>
      </c>
    </row>
    <row r="78" spans="3:6" x14ac:dyDescent="0.25">
      <c r="C78" s="11" t="s">
        <v>62</v>
      </c>
      <c r="D78" s="13">
        <f>D79-D80</f>
        <v>0</v>
      </c>
      <c r="E78" s="13">
        <f>E79-E80</f>
        <v>0</v>
      </c>
      <c r="F78" s="13">
        <f>F79-F80</f>
        <v>0</v>
      </c>
    </row>
    <row r="79" spans="3:6" x14ac:dyDescent="0.25">
      <c r="C79" s="6" t="s">
        <v>55</v>
      </c>
      <c r="D79" s="7">
        <v>0</v>
      </c>
      <c r="E79" s="7">
        <v>0</v>
      </c>
      <c r="F79" s="7">
        <v>0</v>
      </c>
    </row>
    <row r="80" spans="3:6" x14ac:dyDescent="0.25">
      <c r="C80" s="6" t="s">
        <v>56</v>
      </c>
      <c r="D80" s="7">
        <v>0</v>
      </c>
      <c r="E80" s="7">
        <v>0</v>
      </c>
      <c r="F80" s="7">
        <v>0</v>
      </c>
    </row>
    <row r="81" spans="3:6" x14ac:dyDescent="0.25">
      <c r="C81" s="6" t="s">
        <v>63</v>
      </c>
      <c r="D81" s="7">
        <v>0</v>
      </c>
      <c r="E81" s="7">
        <v>0</v>
      </c>
      <c r="F81" s="7">
        <v>0</v>
      </c>
    </row>
    <row r="82" spans="3:6" x14ac:dyDescent="0.25">
      <c r="C82" s="11" t="s">
        <v>64</v>
      </c>
      <c r="D82" s="14">
        <f>D61+D67+D68+D71-D72+D73-D74+D76-D77+D79-D80-D81</f>
        <v>0</v>
      </c>
      <c r="E82" s="14">
        <f t="shared" ref="E82:F82" si="1">E61+E67+E68+E71-E72+E73-E74+E76-E77+E79-E80-E81</f>
        <v>0</v>
      </c>
      <c r="F82" s="14">
        <f t="shared" si="1"/>
        <v>0</v>
      </c>
    </row>
    <row r="83" spans="3:6" x14ac:dyDescent="0.25">
      <c r="C83" s="11" t="s">
        <v>65</v>
      </c>
      <c r="D83" s="17">
        <v>0</v>
      </c>
      <c r="E83" s="17">
        <v>0</v>
      </c>
      <c r="F83" s="17">
        <v>0</v>
      </c>
    </row>
    <row r="84" spans="3:6" x14ac:dyDescent="0.25">
      <c r="C84" s="11" t="s">
        <v>66</v>
      </c>
      <c r="D84" s="17">
        <v>0</v>
      </c>
      <c r="E84" s="17">
        <v>0</v>
      </c>
      <c r="F84" s="17">
        <v>0</v>
      </c>
    </row>
    <row r="85" spans="3:6" x14ac:dyDescent="0.25">
      <c r="C85" s="11" t="s">
        <v>67</v>
      </c>
      <c r="D85" s="14">
        <f>D11+D22+D23-D35-D47-D48-D49</f>
        <v>0</v>
      </c>
      <c r="E85" s="14">
        <f>E11+E22+E23-E35-E47-E48-E49</f>
        <v>0</v>
      </c>
      <c r="F85" s="14">
        <f>F11+F22+F23-F35-F47-F48-F49</f>
        <v>0</v>
      </c>
    </row>
    <row r="86" spans="3:6" x14ac:dyDescent="0.25">
      <c r="C86" s="11" t="s">
        <v>68</v>
      </c>
      <c r="D86" s="14">
        <f>D11+D22+D23</f>
        <v>0</v>
      </c>
      <c r="E86" s="14">
        <f>E11+E22+E23</f>
        <v>0</v>
      </c>
      <c r="F86" s="14">
        <f>F11+F22+F23</f>
        <v>0</v>
      </c>
    </row>
    <row r="87" spans="3:6" x14ac:dyDescent="0.25">
      <c r="C87" s="11" t="s">
        <v>69</v>
      </c>
      <c r="D87" s="14">
        <f>D35+D47+D48+D49+D82</f>
        <v>0</v>
      </c>
      <c r="E87" s="14">
        <f>E35+E47+E48+E49+E82</f>
        <v>0</v>
      </c>
      <c r="F87" s="14">
        <f>F35+F47+F48+F49+F82</f>
        <v>0</v>
      </c>
    </row>
  </sheetData>
  <mergeCells count="1">
    <mergeCell ref="C4:F4"/>
  </mergeCells>
  <pageMargins left="0.7" right="0.7" top="0.75" bottom="0.75" header="0.3" footer="0.3"/>
  <pageSetup paperSize="9" scale="8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8"/>
  <sheetViews>
    <sheetView topLeftCell="A49" workbookViewId="0">
      <selection activeCell="G78" sqref="G78"/>
    </sheetView>
  </sheetViews>
  <sheetFormatPr defaultRowHeight="15" x14ac:dyDescent="0.25"/>
  <cols>
    <col min="2" max="2" width="38.5703125" customWidth="1"/>
  </cols>
  <sheetData>
    <row r="4" spans="1:11" ht="86.45" customHeight="1" x14ac:dyDescent="0.25">
      <c r="A4" s="37"/>
      <c r="B4" s="206" t="s">
        <v>277</v>
      </c>
      <c r="C4" s="206"/>
      <c r="D4" s="206"/>
      <c r="E4" s="206"/>
      <c r="F4" s="207" t="s">
        <v>284</v>
      </c>
      <c r="G4" s="207"/>
      <c r="H4" s="207"/>
      <c r="I4" s="207"/>
      <c r="J4" s="207"/>
      <c r="K4" s="207"/>
    </row>
    <row r="5" spans="1:11" x14ac:dyDescent="0.25">
      <c r="A5" s="37"/>
      <c r="B5" s="1"/>
      <c r="C5" s="1"/>
      <c r="D5" s="1"/>
      <c r="E5" s="1"/>
      <c r="F5" s="208" t="s">
        <v>279</v>
      </c>
      <c r="G5" s="208"/>
      <c r="H5" s="208"/>
      <c r="I5" s="208"/>
      <c r="J5" s="208"/>
      <c r="K5" s="208"/>
    </row>
    <row r="6" spans="1:11" x14ac:dyDescent="0.25">
      <c r="A6" s="37"/>
      <c r="B6" s="3"/>
      <c r="C6" s="18" t="str">
        <f>'1- Bilant'!D6</f>
        <v>N-2</v>
      </c>
      <c r="D6" s="18" t="str">
        <f>'1- Bilant'!E6</f>
        <v>N-1</v>
      </c>
      <c r="E6" s="18" t="str">
        <f>'1- Bilant'!F6</f>
        <v>N</v>
      </c>
      <c r="F6" s="18" t="s">
        <v>172</v>
      </c>
      <c r="G6" s="18" t="s">
        <v>253</v>
      </c>
      <c r="H6" s="18" t="s">
        <v>280</v>
      </c>
      <c r="I6" s="18" t="s">
        <v>281</v>
      </c>
      <c r="J6" s="18" t="s">
        <v>282</v>
      </c>
      <c r="K6" s="18" t="s">
        <v>283</v>
      </c>
    </row>
    <row r="7" spans="1:11" x14ac:dyDescent="0.25">
      <c r="A7" s="37"/>
      <c r="B7" s="3" t="s">
        <v>71</v>
      </c>
      <c r="C7" s="15">
        <f>C8+C9-C10+C11+C12</f>
        <v>0</v>
      </c>
      <c r="D7" s="15">
        <f t="shared" ref="D7:K7" si="0">D8+D9-D10+D11+D12</f>
        <v>0</v>
      </c>
      <c r="E7" s="15">
        <f t="shared" si="0"/>
        <v>0</v>
      </c>
      <c r="F7" s="15">
        <f t="shared" si="0"/>
        <v>0</v>
      </c>
      <c r="G7" s="15">
        <f t="shared" si="0"/>
        <v>0</v>
      </c>
      <c r="H7" s="15">
        <f t="shared" si="0"/>
        <v>0</v>
      </c>
      <c r="I7" s="15">
        <f t="shared" si="0"/>
        <v>0</v>
      </c>
      <c r="J7" s="15">
        <f t="shared" si="0"/>
        <v>0</v>
      </c>
      <c r="K7" s="15">
        <f t="shared" si="0"/>
        <v>0</v>
      </c>
    </row>
    <row r="8" spans="1:11" x14ac:dyDescent="0.25">
      <c r="A8" s="37"/>
      <c r="B8" s="19" t="s">
        <v>72</v>
      </c>
      <c r="C8" s="20">
        <v>0</v>
      </c>
      <c r="D8" s="20">
        <v>0</v>
      </c>
      <c r="E8" s="20">
        <v>0</v>
      </c>
      <c r="F8" s="20">
        <v>0</v>
      </c>
      <c r="G8" s="20">
        <v>0</v>
      </c>
      <c r="H8" s="20">
        <v>0</v>
      </c>
      <c r="I8" s="20">
        <v>0</v>
      </c>
      <c r="J8" s="20">
        <v>0</v>
      </c>
      <c r="K8" s="20">
        <f>1.02*E8</f>
        <v>0</v>
      </c>
    </row>
    <row r="9" spans="1:11" x14ac:dyDescent="0.25">
      <c r="A9" s="37"/>
      <c r="B9" s="19" t="s">
        <v>73</v>
      </c>
      <c r="C9" s="20">
        <v>0</v>
      </c>
      <c r="D9" s="20">
        <v>0</v>
      </c>
      <c r="E9" s="20">
        <v>0</v>
      </c>
      <c r="F9" s="20">
        <v>0</v>
      </c>
      <c r="G9" s="20">
        <v>0</v>
      </c>
      <c r="H9" s="20">
        <v>0</v>
      </c>
      <c r="I9" s="20">
        <v>0</v>
      </c>
      <c r="J9" s="20">
        <v>0</v>
      </c>
      <c r="K9" s="20">
        <v>0</v>
      </c>
    </row>
    <row r="10" spans="1:11" x14ac:dyDescent="0.25">
      <c r="A10" s="37"/>
      <c r="B10" s="19" t="s">
        <v>74</v>
      </c>
      <c r="C10" s="20">
        <v>0</v>
      </c>
      <c r="D10" s="20">
        <v>0</v>
      </c>
      <c r="E10" s="20">
        <v>0</v>
      </c>
      <c r="F10" s="20">
        <v>0</v>
      </c>
      <c r="G10" s="20">
        <v>0</v>
      </c>
      <c r="H10" s="20">
        <v>0</v>
      </c>
      <c r="I10" s="20">
        <v>0</v>
      </c>
      <c r="J10" s="20">
        <v>0</v>
      </c>
      <c r="K10" s="20">
        <v>0</v>
      </c>
    </row>
    <row r="11" spans="1:11" ht="38.25" x14ac:dyDescent="0.25">
      <c r="A11" s="37"/>
      <c r="B11" s="19" t="s">
        <v>75</v>
      </c>
      <c r="C11" s="20">
        <v>0</v>
      </c>
      <c r="D11" s="20">
        <v>0</v>
      </c>
      <c r="E11" s="20">
        <v>0</v>
      </c>
      <c r="F11" s="20">
        <v>0</v>
      </c>
      <c r="G11" s="20">
        <v>0</v>
      </c>
      <c r="H11" s="20">
        <v>0</v>
      </c>
      <c r="I11" s="20">
        <v>0</v>
      </c>
      <c r="J11" s="20">
        <v>0</v>
      </c>
      <c r="K11" s="20">
        <v>0</v>
      </c>
    </row>
    <row r="12" spans="1:11" ht="25.5" x14ac:dyDescent="0.25">
      <c r="A12" s="37"/>
      <c r="B12" s="19" t="s">
        <v>76</v>
      </c>
      <c r="C12" s="20">
        <v>0</v>
      </c>
      <c r="D12" s="20">
        <v>0</v>
      </c>
      <c r="E12" s="20">
        <v>0</v>
      </c>
      <c r="F12" s="20">
        <v>0</v>
      </c>
      <c r="G12" s="20">
        <v>0</v>
      </c>
      <c r="H12" s="20">
        <v>0</v>
      </c>
      <c r="I12" s="20">
        <v>0</v>
      </c>
      <c r="J12" s="20">
        <v>0</v>
      </c>
      <c r="K12" s="20">
        <v>0</v>
      </c>
    </row>
    <row r="13" spans="1:11" ht="25.5" x14ac:dyDescent="0.25">
      <c r="A13" s="37"/>
      <c r="B13" s="3" t="s">
        <v>77</v>
      </c>
      <c r="C13" s="20">
        <v>0</v>
      </c>
      <c r="D13" s="20">
        <v>0</v>
      </c>
      <c r="E13" s="20">
        <v>0</v>
      </c>
      <c r="F13" s="20">
        <v>0</v>
      </c>
      <c r="G13" s="20">
        <v>0</v>
      </c>
      <c r="H13" s="20">
        <v>0</v>
      </c>
      <c r="I13" s="20">
        <v>0</v>
      </c>
      <c r="J13" s="20">
        <v>0</v>
      </c>
      <c r="K13" s="20">
        <v>0</v>
      </c>
    </row>
    <row r="14" spans="1:11" ht="25.5" x14ac:dyDescent="0.25">
      <c r="A14" s="37"/>
      <c r="B14" s="3" t="s">
        <v>78</v>
      </c>
      <c r="C14" s="20">
        <v>0</v>
      </c>
      <c r="D14" s="20">
        <v>0</v>
      </c>
      <c r="E14" s="20">
        <v>0</v>
      </c>
      <c r="F14" s="20">
        <v>0</v>
      </c>
      <c r="G14" s="20">
        <v>0</v>
      </c>
      <c r="H14" s="20">
        <v>0</v>
      </c>
      <c r="I14" s="20">
        <v>0</v>
      </c>
      <c r="J14" s="20">
        <v>0</v>
      </c>
      <c r="K14" s="20">
        <v>0</v>
      </c>
    </row>
    <row r="15" spans="1:11" ht="25.5" x14ac:dyDescent="0.25">
      <c r="A15" s="37"/>
      <c r="B15" s="3" t="s">
        <v>79</v>
      </c>
      <c r="C15" s="20">
        <v>0</v>
      </c>
      <c r="D15" s="20">
        <v>0</v>
      </c>
      <c r="E15" s="20">
        <v>0</v>
      </c>
      <c r="F15" s="20">
        <v>0</v>
      </c>
      <c r="G15" s="20">
        <v>0</v>
      </c>
      <c r="H15" s="20">
        <v>0</v>
      </c>
      <c r="I15" s="20">
        <v>0</v>
      </c>
      <c r="J15" s="20">
        <v>0</v>
      </c>
      <c r="K15" s="20">
        <v>0</v>
      </c>
    </row>
    <row r="16" spans="1:11" ht="25.5" x14ac:dyDescent="0.25">
      <c r="A16" s="37"/>
      <c r="B16" s="3" t="s">
        <v>80</v>
      </c>
      <c r="C16" s="20">
        <v>0</v>
      </c>
      <c r="D16" s="20">
        <v>0</v>
      </c>
      <c r="E16" s="20">
        <v>0</v>
      </c>
      <c r="F16" s="20">
        <v>0</v>
      </c>
      <c r="G16" s="20">
        <v>0</v>
      </c>
      <c r="H16" s="20">
        <v>0</v>
      </c>
      <c r="I16" s="20">
        <v>0</v>
      </c>
      <c r="J16" s="20">
        <v>0</v>
      </c>
      <c r="K16" s="20">
        <v>0</v>
      </c>
    </row>
    <row r="17" spans="1:11" x14ac:dyDescent="0.25">
      <c r="A17" s="37"/>
      <c r="B17" s="3" t="s">
        <v>81</v>
      </c>
      <c r="C17" s="20">
        <v>0</v>
      </c>
      <c r="D17" s="20">
        <v>0</v>
      </c>
      <c r="E17" s="20">
        <v>0</v>
      </c>
      <c r="F17" s="20">
        <v>0</v>
      </c>
      <c r="G17" s="20">
        <v>0</v>
      </c>
      <c r="H17" s="20">
        <v>0</v>
      </c>
      <c r="I17" s="20">
        <v>0</v>
      </c>
      <c r="J17" s="20">
        <v>0</v>
      </c>
      <c r="K17" s="20">
        <v>0</v>
      </c>
    </row>
    <row r="18" spans="1:11" x14ac:dyDescent="0.25">
      <c r="A18" s="37"/>
      <c r="B18" s="3" t="s">
        <v>82</v>
      </c>
      <c r="C18" s="20">
        <v>0</v>
      </c>
      <c r="D18" s="20">
        <v>0</v>
      </c>
      <c r="E18" s="20">
        <v>0</v>
      </c>
      <c r="F18" s="20">
        <v>0</v>
      </c>
      <c r="G18" s="20">
        <v>0</v>
      </c>
      <c r="H18" s="20">
        <v>0</v>
      </c>
      <c r="I18" s="20">
        <v>0</v>
      </c>
      <c r="J18" s="20">
        <v>0</v>
      </c>
      <c r="K18" s="20">
        <v>0</v>
      </c>
    </row>
    <row r="19" spans="1:11" x14ac:dyDescent="0.25">
      <c r="A19" s="37"/>
      <c r="B19" s="3" t="s">
        <v>83</v>
      </c>
      <c r="C19" s="15">
        <f>C7+C13+C14+C15+C16+C17+C18</f>
        <v>0</v>
      </c>
      <c r="D19" s="15">
        <f t="shared" ref="D19:E19" si="1">D7+D13+D14+D15+D16+D17+D18</f>
        <v>0</v>
      </c>
      <c r="E19" s="15">
        <f t="shared" si="1"/>
        <v>0</v>
      </c>
      <c r="F19" s="15">
        <f t="shared" ref="F19:K19" si="2">F7+F13+F14+F15+F16+F17+F18</f>
        <v>0</v>
      </c>
      <c r="G19" s="15">
        <f t="shared" si="2"/>
        <v>0</v>
      </c>
      <c r="H19" s="15">
        <f t="shared" si="2"/>
        <v>0</v>
      </c>
      <c r="I19" s="15">
        <f t="shared" si="2"/>
        <v>0</v>
      </c>
      <c r="J19" s="15">
        <f t="shared" si="2"/>
        <v>0</v>
      </c>
      <c r="K19" s="15">
        <f t="shared" si="2"/>
        <v>0</v>
      </c>
    </row>
    <row r="20" spans="1:11" ht="25.5" x14ac:dyDescent="0.25">
      <c r="A20" s="37"/>
      <c r="B20" s="21" t="s">
        <v>84</v>
      </c>
      <c r="C20" s="20">
        <v>0</v>
      </c>
      <c r="D20" s="20">
        <v>0</v>
      </c>
      <c r="E20" s="20">
        <v>0</v>
      </c>
      <c r="F20" s="20">
        <v>0</v>
      </c>
      <c r="G20" s="20">
        <v>0</v>
      </c>
      <c r="H20" s="20">
        <v>0</v>
      </c>
      <c r="I20" s="20">
        <v>0</v>
      </c>
      <c r="J20" s="20">
        <v>0</v>
      </c>
      <c r="K20" s="20">
        <v>0</v>
      </c>
    </row>
    <row r="21" spans="1:11" x14ac:dyDescent="0.25">
      <c r="A21" s="37"/>
      <c r="B21" s="21" t="s">
        <v>85</v>
      </c>
      <c r="C21" s="20">
        <v>0</v>
      </c>
      <c r="D21" s="20">
        <v>0</v>
      </c>
      <c r="E21" s="20">
        <v>0</v>
      </c>
      <c r="F21" s="20">
        <v>0</v>
      </c>
      <c r="G21" s="20">
        <v>0</v>
      </c>
      <c r="H21" s="20">
        <v>0</v>
      </c>
      <c r="I21" s="20">
        <v>0</v>
      </c>
      <c r="J21" s="20">
        <v>0</v>
      </c>
      <c r="K21" s="20">
        <v>0</v>
      </c>
    </row>
    <row r="22" spans="1:11" x14ac:dyDescent="0.25">
      <c r="A22" s="37"/>
      <c r="B22" s="21" t="s">
        <v>86</v>
      </c>
      <c r="C22" s="20">
        <v>0</v>
      </c>
      <c r="D22" s="20">
        <v>0</v>
      </c>
      <c r="E22" s="20">
        <v>0</v>
      </c>
      <c r="F22" s="20">
        <v>0</v>
      </c>
      <c r="G22" s="20">
        <v>0</v>
      </c>
      <c r="H22" s="20">
        <v>0</v>
      </c>
      <c r="I22" s="20">
        <v>0</v>
      </c>
      <c r="J22" s="20">
        <v>0</v>
      </c>
      <c r="K22" s="20">
        <v>0</v>
      </c>
    </row>
    <row r="23" spans="1:11" x14ac:dyDescent="0.25">
      <c r="A23" s="37"/>
      <c r="B23" s="21" t="s">
        <v>87</v>
      </c>
      <c r="C23" s="20">
        <v>0</v>
      </c>
      <c r="D23" s="20">
        <v>0</v>
      </c>
      <c r="E23" s="20">
        <v>0</v>
      </c>
      <c r="F23" s="20">
        <v>0</v>
      </c>
      <c r="G23" s="20">
        <v>0</v>
      </c>
      <c r="H23" s="20">
        <v>0</v>
      </c>
      <c r="I23" s="20">
        <v>0</v>
      </c>
      <c r="J23" s="20">
        <v>0</v>
      </c>
      <c r="K23" s="20">
        <v>0</v>
      </c>
    </row>
    <row r="24" spans="1:11" x14ac:dyDescent="0.25">
      <c r="A24" s="37"/>
      <c r="B24" s="21" t="s">
        <v>88</v>
      </c>
      <c r="C24" s="20">
        <v>0</v>
      </c>
      <c r="D24" s="20">
        <v>0</v>
      </c>
      <c r="E24" s="20">
        <v>0</v>
      </c>
      <c r="F24" s="20">
        <v>0</v>
      </c>
      <c r="G24" s="20">
        <v>0</v>
      </c>
      <c r="H24" s="20">
        <v>0</v>
      </c>
      <c r="I24" s="20">
        <v>0</v>
      </c>
      <c r="J24" s="20">
        <v>0</v>
      </c>
      <c r="K24" s="20">
        <v>0</v>
      </c>
    </row>
    <row r="25" spans="1:11" x14ac:dyDescent="0.25">
      <c r="A25" s="37"/>
      <c r="B25" s="21" t="s">
        <v>89</v>
      </c>
      <c r="C25" s="22">
        <f>C26+C27</f>
        <v>0</v>
      </c>
      <c r="D25" s="22">
        <f t="shared" ref="D25:E25" si="3">D26+D27</f>
        <v>0</v>
      </c>
      <c r="E25" s="22">
        <f t="shared" si="3"/>
        <v>0</v>
      </c>
      <c r="F25" s="22">
        <f t="shared" ref="F25:K25" si="4">F26+F27</f>
        <v>0</v>
      </c>
      <c r="G25" s="22">
        <f t="shared" si="4"/>
        <v>0</v>
      </c>
      <c r="H25" s="22">
        <f t="shared" si="4"/>
        <v>0</v>
      </c>
      <c r="I25" s="22">
        <f t="shared" si="4"/>
        <v>0</v>
      </c>
      <c r="J25" s="22">
        <f t="shared" si="4"/>
        <v>0</v>
      </c>
      <c r="K25" s="22">
        <f t="shared" si="4"/>
        <v>0</v>
      </c>
    </row>
    <row r="26" spans="1:11" x14ac:dyDescent="0.25">
      <c r="A26" s="37"/>
      <c r="B26" s="21" t="s">
        <v>90</v>
      </c>
      <c r="C26" s="20">
        <v>0</v>
      </c>
      <c r="D26" s="20">
        <v>0</v>
      </c>
      <c r="E26" s="20">
        <v>0</v>
      </c>
      <c r="F26" s="20">
        <v>0</v>
      </c>
      <c r="G26" s="20">
        <v>0</v>
      </c>
      <c r="H26" s="20">
        <v>0</v>
      </c>
      <c r="I26" s="20">
        <v>0</v>
      </c>
      <c r="J26" s="20">
        <v>0</v>
      </c>
      <c r="K26" s="20">
        <v>0</v>
      </c>
    </row>
    <row r="27" spans="1:11" x14ac:dyDescent="0.25">
      <c r="A27" s="37"/>
      <c r="B27" s="21" t="s">
        <v>91</v>
      </c>
      <c r="C27" s="20">
        <v>0</v>
      </c>
      <c r="D27" s="20">
        <v>0</v>
      </c>
      <c r="E27" s="20">
        <v>0</v>
      </c>
      <c r="F27" s="20">
        <v>0</v>
      </c>
      <c r="G27" s="20">
        <v>0</v>
      </c>
      <c r="H27" s="20">
        <v>0</v>
      </c>
      <c r="I27" s="20">
        <v>0</v>
      </c>
      <c r="J27" s="20">
        <v>0</v>
      </c>
      <c r="K27" s="20">
        <v>0</v>
      </c>
    </row>
    <row r="28" spans="1:11" ht="25.5" x14ac:dyDescent="0.25">
      <c r="A28" s="37"/>
      <c r="B28" s="21" t="s">
        <v>92</v>
      </c>
      <c r="C28" s="20">
        <v>0</v>
      </c>
      <c r="D28" s="20">
        <v>0</v>
      </c>
      <c r="E28" s="20">
        <v>0</v>
      </c>
      <c r="F28" s="20">
        <v>0</v>
      </c>
      <c r="G28" s="20">
        <v>0</v>
      </c>
      <c r="H28" s="20">
        <v>0</v>
      </c>
      <c r="I28" s="20">
        <v>0</v>
      </c>
      <c r="J28" s="20">
        <v>0</v>
      </c>
      <c r="K28" s="20">
        <v>0</v>
      </c>
    </row>
    <row r="29" spans="1:11" x14ac:dyDescent="0.25">
      <c r="A29" s="37"/>
      <c r="B29" s="21" t="s">
        <v>93</v>
      </c>
      <c r="C29" s="20">
        <v>0</v>
      </c>
      <c r="D29" s="20">
        <v>0</v>
      </c>
      <c r="E29" s="20">
        <v>0</v>
      </c>
      <c r="F29" s="20">
        <v>0</v>
      </c>
      <c r="G29" s="20">
        <v>0</v>
      </c>
      <c r="H29" s="20">
        <v>0</v>
      </c>
      <c r="I29" s="20">
        <v>0</v>
      </c>
      <c r="J29" s="20">
        <v>0</v>
      </c>
      <c r="K29" s="20">
        <v>0</v>
      </c>
    </row>
    <row r="30" spans="1:11" x14ac:dyDescent="0.25">
      <c r="A30" s="37"/>
      <c r="B30" s="21" t="s">
        <v>94</v>
      </c>
      <c r="C30" s="20">
        <v>0</v>
      </c>
      <c r="D30" s="20">
        <v>0</v>
      </c>
      <c r="E30" s="20">
        <v>0</v>
      </c>
      <c r="F30" s="20">
        <v>0</v>
      </c>
      <c r="G30" s="20">
        <v>0</v>
      </c>
      <c r="H30" s="20">
        <v>0</v>
      </c>
      <c r="I30" s="20">
        <v>0</v>
      </c>
      <c r="J30" s="20">
        <v>0</v>
      </c>
      <c r="K30" s="20">
        <v>0</v>
      </c>
    </row>
    <row r="31" spans="1:11" x14ac:dyDescent="0.25">
      <c r="A31" s="37"/>
      <c r="B31" s="21" t="s">
        <v>95</v>
      </c>
      <c r="C31" s="20">
        <v>0</v>
      </c>
      <c r="D31" s="20">
        <v>0</v>
      </c>
      <c r="E31" s="20">
        <v>0</v>
      </c>
      <c r="F31" s="20">
        <v>0</v>
      </c>
      <c r="G31" s="20">
        <v>0</v>
      </c>
      <c r="H31" s="20">
        <v>0</v>
      </c>
      <c r="I31" s="20">
        <v>0</v>
      </c>
      <c r="J31" s="20">
        <v>0</v>
      </c>
      <c r="K31" s="20">
        <v>0</v>
      </c>
    </row>
    <row r="32" spans="1:11" x14ac:dyDescent="0.25">
      <c r="A32" s="37"/>
      <c r="B32" s="3" t="s">
        <v>96</v>
      </c>
      <c r="C32" s="15">
        <f>SUM(C20:C23)-C24+C25+C28+C29+C30+C31</f>
        <v>0</v>
      </c>
      <c r="D32" s="15">
        <f t="shared" ref="D32:E32" si="5">SUM(D20:D23)-D24+D25+D28+D29+D30+D31</f>
        <v>0</v>
      </c>
      <c r="E32" s="15">
        <f t="shared" si="5"/>
        <v>0</v>
      </c>
      <c r="F32" s="15">
        <f t="shared" ref="F32:K32" si="6">SUM(F20:F23)-F24+F25+F28+F29+F30+F31</f>
        <v>0</v>
      </c>
      <c r="G32" s="15">
        <f t="shared" si="6"/>
        <v>0</v>
      </c>
      <c r="H32" s="15">
        <f t="shared" si="6"/>
        <v>0</v>
      </c>
      <c r="I32" s="15">
        <f t="shared" si="6"/>
        <v>0</v>
      </c>
      <c r="J32" s="15">
        <f t="shared" si="6"/>
        <v>0</v>
      </c>
      <c r="K32" s="15">
        <f t="shared" si="6"/>
        <v>0</v>
      </c>
    </row>
    <row r="33" spans="1:11" x14ac:dyDescent="0.25">
      <c r="A33" s="37"/>
      <c r="B33" s="3" t="s">
        <v>97</v>
      </c>
      <c r="C33" s="15">
        <f>C19-C32</f>
        <v>0</v>
      </c>
      <c r="D33" s="15">
        <f t="shared" ref="D33:E33" si="7">D19-D32</f>
        <v>0</v>
      </c>
      <c r="E33" s="15">
        <f t="shared" si="7"/>
        <v>0</v>
      </c>
      <c r="F33" s="15">
        <f t="shared" ref="F33:K33" si="8">F19-F32</f>
        <v>0</v>
      </c>
      <c r="G33" s="15">
        <f t="shared" si="8"/>
        <v>0</v>
      </c>
      <c r="H33" s="15">
        <f t="shared" si="8"/>
        <v>0</v>
      </c>
      <c r="I33" s="15">
        <f t="shared" si="8"/>
        <v>0</v>
      </c>
      <c r="J33" s="15">
        <f t="shared" si="8"/>
        <v>0</v>
      </c>
      <c r="K33" s="15">
        <f t="shared" si="8"/>
        <v>0</v>
      </c>
    </row>
    <row r="34" spans="1:11" x14ac:dyDescent="0.25">
      <c r="A34" s="37"/>
      <c r="B34" s="21" t="s">
        <v>98</v>
      </c>
      <c r="C34" s="23" t="str">
        <f>IF(C19-C32&gt;0,C19-C32,"")</f>
        <v/>
      </c>
      <c r="D34" s="23" t="str">
        <f t="shared" ref="D34" si="9">IF(D19-D32&gt;0,D19-D32,"")</f>
        <v/>
      </c>
      <c r="E34" s="68" t="str">
        <f>IF(E19-E32&gt;0,E19-E32,"")</f>
        <v/>
      </c>
      <c r="F34" s="68" t="str">
        <f t="shared" ref="F34:K34" si="10">IF(F19-F32&gt;0,F19-F32,"")</f>
        <v/>
      </c>
      <c r="G34" s="68" t="str">
        <f t="shared" si="10"/>
        <v/>
      </c>
      <c r="H34" s="68" t="str">
        <f t="shared" si="10"/>
        <v/>
      </c>
      <c r="I34" s="68" t="str">
        <f t="shared" si="10"/>
        <v/>
      </c>
      <c r="J34" s="68" t="str">
        <f t="shared" si="10"/>
        <v/>
      </c>
      <c r="K34" s="68" t="str">
        <f t="shared" si="10"/>
        <v/>
      </c>
    </row>
    <row r="35" spans="1:11" x14ac:dyDescent="0.25">
      <c r="A35" s="37"/>
      <c r="B35" s="21" t="s">
        <v>99</v>
      </c>
      <c r="C35" s="23" t="str">
        <f>IF(C19-C32&lt;0,-C19+C32,"")</f>
        <v/>
      </c>
      <c r="D35" s="23" t="str">
        <f t="shared" ref="D35:E35" si="11">IF(D19-D32&lt;0,-D19+D32,"")</f>
        <v/>
      </c>
      <c r="E35" s="23" t="str">
        <f t="shared" si="11"/>
        <v/>
      </c>
      <c r="F35" s="23" t="str">
        <f t="shared" ref="F35:K35" si="12">IF(F19-F32&lt;0,-F19+F32,"")</f>
        <v/>
      </c>
      <c r="G35" s="23" t="str">
        <f t="shared" si="12"/>
        <v/>
      </c>
      <c r="H35" s="23" t="str">
        <f t="shared" si="12"/>
        <v/>
      </c>
      <c r="I35" s="23" t="str">
        <f t="shared" si="12"/>
        <v/>
      </c>
      <c r="J35" s="23" t="str">
        <f t="shared" si="12"/>
        <v/>
      </c>
      <c r="K35" s="23" t="str">
        <f t="shared" si="12"/>
        <v/>
      </c>
    </row>
    <row r="36" spans="1:11" x14ac:dyDescent="0.25">
      <c r="A36" s="37"/>
      <c r="B36" s="21" t="s">
        <v>100</v>
      </c>
      <c r="C36" s="20">
        <v>0</v>
      </c>
      <c r="D36" s="20">
        <v>0</v>
      </c>
      <c r="E36" s="20">
        <v>0</v>
      </c>
      <c r="F36" s="20">
        <v>0</v>
      </c>
      <c r="G36" s="20">
        <v>0</v>
      </c>
      <c r="H36" s="20">
        <v>0</v>
      </c>
      <c r="I36" s="20">
        <v>0</v>
      </c>
      <c r="J36" s="20">
        <v>0</v>
      </c>
      <c r="K36" s="20">
        <v>0</v>
      </c>
    </row>
    <row r="37" spans="1:11" x14ac:dyDescent="0.25">
      <c r="A37" s="37"/>
      <c r="B37" s="21" t="s">
        <v>101</v>
      </c>
      <c r="C37" s="20">
        <v>0</v>
      </c>
      <c r="D37" s="20">
        <v>0</v>
      </c>
      <c r="E37" s="20">
        <v>0</v>
      </c>
      <c r="F37" s="20">
        <v>0</v>
      </c>
      <c r="G37" s="20">
        <v>0</v>
      </c>
      <c r="H37" s="20">
        <v>0</v>
      </c>
      <c r="I37" s="20">
        <v>0</v>
      </c>
      <c r="J37" s="20">
        <v>0</v>
      </c>
      <c r="K37" s="20">
        <v>0</v>
      </c>
    </row>
    <row r="38" spans="1:11" ht="25.5" x14ac:dyDescent="0.25">
      <c r="A38" s="37"/>
      <c r="B38" s="21" t="s">
        <v>102</v>
      </c>
      <c r="C38" s="20">
        <v>0</v>
      </c>
      <c r="D38" s="20">
        <v>0</v>
      </c>
      <c r="E38" s="20">
        <v>0</v>
      </c>
      <c r="F38" s="20">
        <v>0</v>
      </c>
      <c r="G38" s="20">
        <v>0</v>
      </c>
      <c r="H38" s="20">
        <v>0</v>
      </c>
      <c r="I38" s="20">
        <v>0</v>
      </c>
      <c r="J38" s="20">
        <v>0</v>
      </c>
      <c r="K38" s="20">
        <v>0</v>
      </c>
    </row>
    <row r="39" spans="1:11" x14ac:dyDescent="0.25">
      <c r="A39" s="37"/>
      <c r="B39" s="21" t="s">
        <v>103</v>
      </c>
      <c r="C39" s="20">
        <v>0</v>
      </c>
      <c r="D39" s="20">
        <v>0</v>
      </c>
      <c r="E39" s="20">
        <v>0</v>
      </c>
      <c r="F39" s="20">
        <v>0</v>
      </c>
      <c r="G39" s="20">
        <v>0</v>
      </c>
      <c r="H39" s="20">
        <v>0</v>
      </c>
      <c r="I39" s="20">
        <v>0</v>
      </c>
      <c r="J39" s="20">
        <v>0</v>
      </c>
      <c r="K39" s="20">
        <v>0</v>
      </c>
    </row>
    <row r="40" spans="1:11" x14ac:dyDescent="0.25">
      <c r="A40" s="37"/>
      <c r="B40" s="3" t="s">
        <v>104</v>
      </c>
      <c r="C40" s="24">
        <f>C39+C38+C37+C36</f>
        <v>0</v>
      </c>
      <c r="D40" s="24">
        <f t="shared" ref="D40:E40" si="13">D39+D38+D37+D36</f>
        <v>0</v>
      </c>
      <c r="E40" s="24">
        <f t="shared" si="13"/>
        <v>0</v>
      </c>
      <c r="F40" s="24">
        <f t="shared" ref="F40:K40" si="14">F39+F38+F37+F36</f>
        <v>0</v>
      </c>
      <c r="G40" s="24">
        <f t="shared" si="14"/>
        <v>0</v>
      </c>
      <c r="H40" s="24">
        <f t="shared" si="14"/>
        <v>0</v>
      </c>
      <c r="I40" s="24">
        <f t="shared" si="14"/>
        <v>0</v>
      </c>
      <c r="J40" s="24">
        <f t="shared" si="14"/>
        <v>0</v>
      </c>
      <c r="K40" s="24">
        <f t="shared" si="14"/>
        <v>0</v>
      </c>
    </row>
    <row r="41" spans="1:11" ht="38.25" x14ac:dyDescent="0.25">
      <c r="A41" s="37"/>
      <c r="B41" s="21" t="s">
        <v>105</v>
      </c>
      <c r="C41" s="20">
        <v>0</v>
      </c>
      <c r="D41" s="20">
        <v>0</v>
      </c>
      <c r="E41" s="20">
        <v>0</v>
      </c>
      <c r="F41" s="20">
        <v>0</v>
      </c>
      <c r="G41" s="20">
        <v>0</v>
      </c>
      <c r="H41" s="20">
        <v>0</v>
      </c>
      <c r="I41" s="20">
        <v>0</v>
      </c>
      <c r="J41" s="20">
        <v>0</v>
      </c>
      <c r="K41" s="20">
        <v>0</v>
      </c>
    </row>
    <row r="42" spans="1:11" x14ac:dyDescent="0.25">
      <c r="A42" s="37"/>
      <c r="B42" s="21" t="s">
        <v>106</v>
      </c>
      <c r="C42" s="20">
        <v>0</v>
      </c>
      <c r="D42" s="20">
        <v>0</v>
      </c>
      <c r="E42" s="20">
        <v>0</v>
      </c>
      <c r="F42" s="20">
        <v>0</v>
      </c>
      <c r="G42" s="20">
        <v>0</v>
      </c>
      <c r="H42" s="20">
        <v>0</v>
      </c>
      <c r="I42" s="20">
        <v>0</v>
      </c>
      <c r="J42" s="20">
        <v>0</v>
      </c>
      <c r="K42" s="20">
        <v>0</v>
      </c>
    </row>
    <row r="43" spans="1:11" x14ac:dyDescent="0.25">
      <c r="A43" s="37"/>
      <c r="B43" s="21" t="s">
        <v>107</v>
      </c>
      <c r="C43" s="20">
        <v>0</v>
      </c>
      <c r="D43" s="20">
        <v>0</v>
      </c>
      <c r="E43" s="20">
        <v>0</v>
      </c>
      <c r="F43" s="20">
        <v>0</v>
      </c>
      <c r="G43" s="20">
        <v>0</v>
      </c>
      <c r="H43" s="20">
        <v>0</v>
      </c>
      <c r="I43" s="20">
        <v>0</v>
      </c>
      <c r="J43" s="20">
        <v>0</v>
      </c>
      <c r="K43" s="20">
        <v>0</v>
      </c>
    </row>
    <row r="44" spans="1:11" x14ac:dyDescent="0.25">
      <c r="A44" s="37"/>
      <c r="B44" s="3" t="s">
        <v>108</v>
      </c>
      <c r="C44" s="15">
        <f>SUM(C41:C43)</f>
        <v>0</v>
      </c>
      <c r="D44" s="15">
        <f t="shared" ref="D44:E44" si="15">SUM(D41:D43)</f>
        <v>0</v>
      </c>
      <c r="E44" s="15">
        <f t="shared" si="15"/>
        <v>0</v>
      </c>
      <c r="F44" s="15">
        <f t="shared" ref="F44:K44" si="16">SUM(F41:F43)</f>
        <v>0</v>
      </c>
      <c r="G44" s="15">
        <f t="shared" si="16"/>
        <v>0</v>
      </c>
      <c r="H44" s="15">
        <f t="shared" si="16"/>
        <v>0</v>
      </c>
      <c r="I44" s="15">
        <f t="shared" si="16"/>
        <v>0</v>
      </c>
      <c r="J44" s="15">
        <f t="shared" si="16"/>
        <v>0</v>
      </c>
      <c r="K44" s="15">
        <f t="shared" si="16"/>
        <v>0</v>
      </c>
    </row>
    <row r="45" spans="1:11" x14ac:dyDescent="0.25">
      <c r="A45" s="37"/>
      <c r="B45" s="3" t="s">
        <v>109</v>
      </c>
      <c r="C45" s="15">
        <f>C40-C44</f>
        <v>0</v>
      </c>
      <c r="D45" s="15">
        <f t="shared" ref="D45:E45" si="17">D40-D44</f>
        <v>0</v>
      </c>
      <c r="E45" s="15">
        <f t="shared" si="17"/>
        <v>0</v>
      </c>
      <c r="F45" s="15">
        <f t="shared" ref="F45:K45" si="18">F40-F44</f>
        <v>0</v>
      </c>
      <c r="G45" s="15">
        <f t="shared" si="18"/>
        <v>0</v>
      </c>
      <c r="H45" s="15">
        <f t="shared" si="18"/>
        <v>0</v>
      </c>
      <c r="I45" s="15">
        <f t="shared" si="18"/>
        <v>0</v>
      </c>
      <c r="J45" s="15">
        <f t="shared" si="18"/>
        <v>0</v>
      </c>
      <c r="K45" s="15">
        <f t="shared" si="18"/>
        <v>0</v>
      </c>
    </row>
    <row r="46" spans="1:11" x14ac:dyDescent="0.25">
      <c r="A46" s="37"/>
      <c r="B46" s="21" t="s">
        <v>110</v>
      </c>
      <c r="C46" s="23" t="str">
        <f>IF(C40-C44&gt;0,C40-C44,"")</f>
        <v/>
      </c>
      <c r="D46" s="23" t="str">
        <f t="shared" ref="D46:E46" si="19">IF(D40-D44&gt;0,D40-D44,"")</f>
        <v/>
      </c>
      <c r="E46" s="23" t="str">
        <f t="shared" si="19"/>
        <v/>
      </c>
      <c r="F46" s="23" t="str">
        <f t="shared" ref="F46:K46" si="20">IF(F40-F44&gt;0,F40-F44,"")</f>
        <v/>
      </c>
      <c r="G46" s="23" t="str">
        <f t="shared" si="20"/>
        <v/>
      </c>
      <c r="H46" s="23" t="str">
        <f t="shared" si="20"/>
        <v/>
      </c>
      <c r="I46" s="23" t="str">
        <f t="shared" si="20"/>
        <v/>
      </c>
      <c r="J46" s="23" t="str">
        <f t="shared" si="20"/>
        <v/>
      </c>
      <c r="K46" s="23" t="str">
        <f t="shared" si="20"/>
        <v/>
      </c>
    </row>
    <row r="47" spans="1:11" x14ac:dyDescent="0.25">
      <c r="A47" s="37"/>
      <c r="B47" s="21" t="s">
        <v>111</v>
      </c>
      <c r="C47" s="23" t="str">
        <f>IF(C40-C44&lt;0,-C40+C44,"")</f>
        <v/>
      </c>
      <c r="D47" s="23" t="str">
        <f t="shared" ref="D47:E47" si="21">IF(D40-D44&lt;0,-D40+D44,"")</f>
        <v/>
      </c>
      <c r="E47" s="23" t="str">
        <f t="shared" si="21"/>
        <v/>
      </c>
      <c r="F47" s="23" t="str">
        <f t="shared" ref="F47:K47" si="22">IF(F40-F44&lt;0,-F40+F44,"")</f>
        <v/>
      </c>
      <c r="G47" s="23" t="str">
        <f t="shared" si="22"/>
        <v/>
      </c>
      <c r="H47" s="23" t="str">
        <f t="shared" si="22"/>
        <v/>
      </c>
      <c r="I47" s="23" t="str">
        <f t="shared" si="22"/>
        <v/>
      </c>
      <c r="J47" s="23" t="str">
        <f t="shared" si="22"/>
        <v/>
      </c>
      <c r="K47" s="23" t="str">
        <f t="shared" si="22"/>
        <v/>
      </c>
    </row>
    <row r="48" spans="1:11" x14ac:dyDescent="0.25">
      <c r="A48" s="37"/>
      <c r="B48" s="3" t="s">
        <v>112</v>
      </c>
      <c r="C48" s="15">
        <f>C33+C45</f>
        <v>0</v>
      </c>
      <c r="D48" s="15">
        <f t="shared" ref="D48:E48" si="23">D33+D45</f>
        <v>0</v>
      </c>
      <c r="E48" s="15">
        <f t="shared" si="23"/>
        <v>0</v>
      </c>
      <c r="F48" s="15">
        <f t="shared" ref="F48:K48" si="24">F33+F45</f>
        <v>0</v>
      </c>
      <c r="G48" s="15">
        <f t="shared" si="24"/>
        <v>0</v>
      </c>
      <c r="H48" s="15">
        <f t="shared" si="24"/>
        <v>0</v>
      </c>
      <c r="I48" s="15">
        <f t="shared" si="24"/>
        <v>0</v>
      </c>
      <c r="J48" s="15">
        <f t="shared" si="24"/>
        <v>0</v>
      </c>
      <c r="K48" s="15">
        <f t="shared" si="24"/>
        <v>0</v>
      </c>
    </row>
    <row r="49" spans="1:11" x14ac:dyDescent="0.25">
      <c r="A49" s="37"/>
      <c r="B49" s="21" t="s">
        <v>113</v>
      </c>
      <c r="C49" s="23" t="str">
        <f>IF(C33+C45&gt;0,C33+C45,"")</f>
        <v/>
      </c>
      <c r="D49" s="23" t="str">
        <f t="shared" ref="D49:E49" si="25">IF(D33+D45&gt;0,D33+D45,"")</f>
        <v/>
      </c>
      <c r="E49" s="23" t="str">
        <f t="shared" si="25"/>
        <v/>
      </c>
      <c r="F49" s="23" t="str">
        <f t="shared" ref="F49:K49" si="26">IF(F33+F45&gt;0,F33+F45,"")</f>
        <v/>
      </c>
      <c r="G49" s="23" t="str">
        <f t="shared" si="26"/>
        <v/>
      </c>
      <c r="H49" s="23" t="str">
        <f t="shared" si="26"/>
        <v/>
      </c>
      <c r="I49" s="23" t="str">
        <f t="shared" si="26"/>
        <v/>
      </c>
      <c r="J49" s="23" t="str">
        <f t="shared" si="26"/>
        <v/>
      </c>
      <c r="K49" s="23" t="str">
        <f t="shared" si="26"/>
        <v/>
      </c>
    </row>
    <row r="50" spans="1:11" x14ac:dyDescent="0.25">
      <c r="A50" s="37"/>
      <c r="B50" s="21" t="s">
        <v>114</v>
      </c>
      <c r="C50" s="23" t="str">
        <f>IF(C33+C45&lt;0,-C33-C45,"")</f>
        <v/>
      </c>
      <c r="D50" s="23" t="str">
        <f t="shared" ref="D50:E50" si="27">IF(D33+D45&lt;0,-D33-D45,"")</f>
        <v/>
      </c>
      <c r="E50" s="24" t="str">
        <f t="shared" si="27"/>
        <v/>
      </c>
      <c r="F50" s="24" t="str">
        <f t="shared" ref="F50:K50" si="28">IF(F33+F45&lt;0,-F33-F45,"")</f>
        <v/>
      </c>
      <c r="G50" s="24" t="str">
        <f t="shared" si="28"/>
        <v/>
      </c>
      <c r="H50" s="24" t="str">
        <f t="shared" si="28"/>
        <v/>
      </c>
      <c r="I50" s="24" t="str">
        <f t="shared" si="28"/>
        <v/>
      </c>
      <c r="J50" s="24" t="str">
        <f t="shared" si="28"/>
        <v/>
      </c>
      <c r="K50" s="24" t="str">
        <f t="shared" si="28"/>
        <v/>
      </c>
    </row>
    <row r="51" spans="1:11" x14ac:dyDescent="0.25">
      <c r="A51" s="37"/>
      <c r="B51" s="3" t="s">
        <v>115</v>
      </c>
      <c r="C51" s="25">
        <v>0</v>
      </c>
      <c r="D51" s="25">
        <v>0</v>
      </c>
      <c r="E51" s="26">
        <v>0</v>
      </c>
      <c r="F51" s="26">
        <v>0</v>
      </c>
      <c r="G51" s="26">
        <v>0</v>
      </c>
      <c r="H51" s="26">
        <v>0</v>
      </c>
      <c r="I51" s="26">
        <v>0</v>
      </c>
      <c r="J51" s="26">
        <v>0</v>
      </c>
      <c r="K51" s="26">
        <v>0</v>
      </c>
    </row>
    <row r="52" spans="1:11" x14ac:dyDescent="0.25">
      <c r="A52" s="37"/>
      <c r="B52" s="3" t="s">
        <v>116</v>
      </c>
      <c r="C52" s="25">
        <v>0</v>
      </c>
      <c r="D52" s="25">
        <v>0</v>
      </c>
      <c r="E52" s="26">
        <v>0</v>
      </c>
      <c r="F52" s="26">
        <v>0</v>
      </c>
      <c r="G52" s="26">
        <v>0</v>
      </c>
      <c r="H52" s="26">
        <v>0</v>
      </c>
      <c r="I52" s="26">
        <v>0</v>
      </c>
      <c r="J52" s="26">
        <v>0</v>
      </c>
      <c r="K52" s="26">
        <v>0</v>
      </c>
    </row>
    <row r="53" spans="1:11" x14ac:dyDescent="0.25">
      <c r="A53" s="37"/>
      <c r="B53" s="3" t="s">
        <v>117</v>
      </c>
      <c r="C53" s="15">
        <f t="shared" ref="C53:E53" si="29">C51-C52</f>
        <v>0</v>
      </c>
      <c r="D53" s="15">
        <f t="shared" si="29"/>
        <v>0</v>
      </c>
      <c r="E53" s="26">
        <f t="shared" si="29"/>
        <v>0</v>
      </c>
      <c r="F53" s="26">
        <f t="shared" ref="F53:K53" si="30">F51-F52</f>
        <v>0</v>
      </c>
      <c r="G53" s="26">
        <f t="shared" si="30"/>
        <v>0</v>
      </c>
      <c r="H53" s="26">
        <f t="shared" si="30"/>
        <v>0</v>
      </c>
      <c r="I53" s="26">
        <f t="shared" si="30"/>
        <v>0</v>
      </c>
      <c r="J53" s="26">
        <f t="shared" si="30"/>
        <v>0</v>
      </c>
      <c r="K53" s="26">
        <f t="shared" si="30"/>
        <v>0</v>
      </c>
    </row>
    <row r="54" spans="1:11" x14ac:dyDescent="0.25">
      <c r="A54" s="37"/>
      <c r="B54" s="21" t="s">
        <v>118</v>
      </c>
      <c r="C54" s="23" t="str">
        <f t="shared" ref="C54:E54" si="31">IF(C51-C52&gt;0,C51-C52,"")</f>
        <v/>
      </c>
      <c r="D54" s="23" t="str">
        <f t="shared" si="31"/>
        <v/>
      </c>
      <c r="E54" s="23" t="str">
        <f t="shared" si="31"/>
        <v/>
      </c>
      <c r="F54" s="23" t="str">
        <f t="shared" ref="F54:K54" si="32">IF(F51-F52&gt;0,F51-F52,"")</f>
        <v/>
      </c>
      <c r="G54" s="23" t="str">
        <f t="shared" si="32"/>
        <v/>
      </c>
      <c r="H54" s="23" t="str">
        <f t="shared" si="32"/>
        <v/>
      </c>
      <c r="I54" s="23" t="str">
        <f t="shared" si="32"/>
        <v/>
      </c>
      <c r="J54" s="23" t="str">
        <f t="shared" si="32"/>
        <v/>
      </c>
      <c r="K54" s="23" t="str">
        <f t="shared" si="32"/>
        <v/>
      </c>
    </row>
    <row r="55" spans="1:11" x14ac:dyDescent="0.25">
      <c r="A55" s="37"/>
      <c r="B55" s="21" t="s">
        <v>119</v>
      </c>
      <c r="C55" s="23" t="str">
        <f t="shared" ref="C55:E55" si="33">IF(C51-C52&lt;0,-C51+C52,"")</f>
        <v/>
      </c>
      <c r="D55" s="23" t="str">
        <f t="shared" si="33"/>
        <v/>
      </c>
      <c r="E55" s="23" t="str">
        <f t="shared" si="33"/>
        <v/>
      </c>
      <c r="F55" s="23" t="str">
        <f t="shared" ref="F55:K55" si="34">IF(F51-F52&lt;0,-F51+F52,"")</f>
        <v/>
      </c>
      <c r="G55" s="23" t="str">
        <f t="shared" si="34"/>
        <v/>
      </c>
      <c r="H55" s="23" t="str">
        <f t="shared" si="34"/>
        <v/>
      </c>
      <c r="I55" s="23" t="str">
        <f t="shared" si="34"/>
        <v/>
      </c>
      <c r="J55" s="23" t="str">
        <f t="shared" si="34"/>
        <v/>
      </c>
      <c r="K55" s="23" t="str">
        <f t="shared" si="34"/>
        <v/>
      </c>
    </row>
    <row r="56" spans="1:11" x14ac:dyDescent="0.25">
      <c r="A56" s="37"/>
      <c r="B56" s="3" t="s">
        <v>120</v>
      </c>
      <c r="C56" s="15">
        <f>C19+C40+C51</f>
        <v>0</v>
      </c>
      <c r="D56" s="15">
        <f t="shared" ref="D56:E56" si="35">D19+D40+D51</f>
        <v>0</v>
      </c>
      <c r="E56" s="15">
        <f t="shared" si="35"/>
        <v>0</v>
      </c>
      <c r="F56" s="15">
        <f t="shared" ref="F56:K56" si="36">F19+F40+F51</f>
        <v>0</v>
      </c>
      <c r="G56" s="15">
        <f t="shared" si="36"/>
        <v>0</v>
      </c>
      <c r="H56" s="15">
        <f t="shared" si="36"/>
        <v>0</v>
      </c>
      <c r="I56" s="15">
        <f t="shared" si="36"/>
        <v>0</v>
      </c>
      <c r="J56" s="15">
        <f t="shared" si="36"/>
        <v>0</v>
      </c>
      <c r="K56" s="15">
        <f t="shared" si="36"/>
        <v>0</v>
      </c>
    </row>
    <row r="57" spans="1:11" x14ac:dyDescent="0.25">
      <c r="A57" s="37"/>
      <c r="B57" s="3" t="s">
        <v>121</v>
      </c>
      <c r="C57" s="15">
        <f>C32+C44+C52</f>
        <v>0</v>
      </c>
      <c r="D57" s="15">
        <f t="shared" ref="D57:E57" si="37">D32+D44+D52</f>
        <v>0</v>
      </c>
      <c r="E57" s="15">
        <f t="shared" si="37"/>
        <v>0</v>
      </c>
      <c r="F57" s="15">
        <f t="shared" ref="F57:K57" si="38">F32+F44+F52</f>
        <v>0</v>
      </c>
      <c r="G57" s="15">
        <f t="shared" si="38"/>
        <v>0</v>
      </c>
      <c r="H57" s="15">
        <f t="shared" si="38"/>
        <v>0</v>
      </c>
      <c r="I57" s="15">
        <f t="shared" si="38"/>
        <v>0</v>
      </c>
      <c r="J57" s="15">
        <f t="shared" si="38"/>
        <v>0</v>
      </c>
      <c r="K57" s="15">
        <f t="shared" si="38"/>
        <v>0</v>
      </c>
    </row>
    <row r="58" spans="1:11" x14ac:dyDescent="0.25">
      <c r="A58" s="37"/>
      <c r="B58" s="3" t="s">
        <v>122</v>
      </c>
      <c r="C58" s="15">
        <f>C56-C57</f>
        <v>0</v>
      </c>
      <c r="D58" s="15">
        <f t="shared" ref="D58:E58" si="39">D56-D57</f>
        <v>0</v>
      </c>
      <c r="E58" s="15">
        <f t="shared" si="39"/>
        <v>0</v>
      </c>
      <c r="F58" s="15">
        <f t="shared" ref="F58:K58" si="40">F56-F57</f>
        <v>0</v>
      </c>
      <c r="G58" s="15">
        <f t="shared" si="40"/>
        <v>0</v>
      </c>
      <c r="H58" s="15">
        <f t="shared" si="40"/>
        <v>0</v>
      </c>
      <c r="I58" s="15">
        <f t="shared" si="40"/>
        <v>0</v>
      </c>
      <c r="J58" s="15">
        <f t="shared" si="40"/>
        <v>0</v>
      </c>
      <c r="K58" s="15">
        <f t="shared" si="40"/>
        <v>0</v>
      </c>
    </row>
    <row r="59" spans="1:11" x14ac:dyDescent="0.25">
      <c r="A59" s="37"/>
      <c r="B59" s="21" t="s">
        <v>123</v>
      </c>
      <c r="C59" s="23" t="str">
        <f>IF(C56-C57&gt;0,C56-C57,"")</f>
        <v/>
      </c>
      <c r="D59" s="23" t="str">
        <f t="shared" ref="D59:E59" si="41">IF(D56-D57&gt;0,D56-D57,"")</f>
        <v/>
      </c>
      <c r="E59" s="23" t="str">
        <f t="shared" si="41"/>
        <v/>
      </c>
      <c r="F59" s="23" t="str">
        <f t="shared" ref="F59:K59" si="42">IF(F56-F57&gt;0,F56-F57,"")</f>
        <v/>
      </c>
      <c r="G59" s="23" t="str">
        <f t="shared" si="42"/>
        <v/>
      </c>
      <c r="H59" s="23" t="str">
        <f t="shared" si="42"/>
        <v/>
      </c>
      <c r="I59" s="23" t="str">
        <f t="shared" si="42"/>
        <v/>
      </c>
      <c r="J59" s="23" t="str">
        <f t="shared" si="42"/>
        <v/>
      </c>
      <c r="K59" s="23" t="str">
        <f t="shared" si="42"/>
        <v/>
      </c>
    </row>
    <row r="60" spans="1:11" x14ac:dyDescent="0.25">
      <c r="A60" s="37"/>
      <c r="B60" s="21" t="s">
        <v>124</v>
      </c>
      <c r="C60" s="23" t="str">
        <f>IF(C56-C57&lt;0,-C56+C57,"")</f>
        <v/>
      </c>
      <c r="D60" s="23" t="str">
        <f t="shared" ref="D60:E60" si="43">IF(D56-D57&lt;0,-D56+D57,"")</f>
        <v/>
      </c>
      <c r="E60" s="23" t="str">
        <f t="shared" si="43"/>
        <v/>
      </c>
      <c r="F60" s="23" t="str">
        <f t="shared" ref="F60:K60" si="44">IF(F56-F57&lt;0,-F56+F57,"")</f>
        <v/>
      </c>
      <c r="G60" s="23" t="str">
        <f t="shared" si="44"/>
        <v/>
      </c>
      <c r="H60" s="23" t="str">
        <f t="shared" si="44"/>
        <v/>
      </c>
      <c r="I60" s="23" t="str">
        <f t="shared" si="44"/>
        <v/>
      </c>
      <c r="J60" s="23" t="str">
        <f t="shared" si="44"/>
        <v/>
      </c>
      <c r="K60" s="23" t="str">
        <f t="shared" si="44"/>
        <v/>
      </c>
    </row>
    <row r="61" spans="1:11" x14ac:dyDescent="0.25">
      <c r="A61" s="37"/>
      <c r="B61" s="21" t="s">
        <v>125</v>
      </c>
      <c r="C61" s="20">
        <v>0</v>
      </c>
      <c r="D61" s="20">
        <v>0</v>
      </c>
      <c r="E61" s="20">
        <v>0</v>
      </c>
      <c r="F61" s="20">
        <v>0</v>
      </c>
      <c r="G61" s="20">
        <v>0</v>
      </c>
      <c r="H61" s="20">
        <v>0</v>
      </c>
      <c r="I61" s="20">
        <v>0</v>
      </c>
      <c r="J61" s="20">
        <v>0</v>
      </c>
      <c r="K61" s="20">
        <v>0</v>
      </c>
    </row>
    <row r="62" spans="1:11" ht="25.5" x14ac:dyDescent="0.25">
      <c r="A62" s="37"/>
      <c r="B62" s="21" t="s">
        <v>126</v>
      </c>
      <c r="C62" s="20">
        <v>0</v>
      </c>
      <c r="D62" s="20">
        <v>0</v>
      </c>
      <c r="E62" s="20">
        <v>0</v>
      </c>
      <c r="F62" s="20">
        <v>0</v>
      </c>
      <c r="G62" s="20">
        <v>0</v>
      </c>
      <c r="H62" s="20">
        <v>0</v>
      </c>
      <c r="I62" s="20">
        <v>0</v>
      </c>
      <c r="J62" s="20">
        <v>0</v>
      </c>
      <c r="K62" s="20">
        <v>0</v>
      </c>
    </row>
    <row r="63" spans="1:11" x14ac:dyDescent="0.25">
      <c r="A63" s="37"/>
      <c r="B63" s="3" t="s">
        <v>127</v>
      </c>
      <c r="C63" s="15">
        <f>C58-C61-C62</f>
        <v>0</v>
      </c>
      <c r="D63" s="15">
        <f t="shared" ref="D63:E63" si="45">D58-D61-D62</f>
        <v>0</v>
      </c>
      <c r="E63" s="15">
        <f t="shared" si="45"/>
        <v>0</v>
      </c>
      <c r="F63" s="15">
        <f t="shared" ref="F63:K63" si="46">F58-F61-F62</f>
        <v>0</v>
      </c>
      <c r="G63" s="15">
        <f t="shared" si="46"/>
        <v>0</v>
      </c>
      <c r="H63" s="15">
        <f t="shared" si="46"/>
        <v>0</v>
      </c>
      <c r="I63" s="15">
        <f t="shared" si="46"/>
        <v>0</v>
      </c>
      <c r="J63" s="15">
        <f t="shared" si="46"/>
        <v>0</v>
      </c>
      <c r="K63" s="15">
        <f t="shared" si="46"/>
        <v>0</v>
      </c>
    </row>
    <row r="64" spans="1:11" x14ac:dyDescent="0.25">
      <c r="A64" s="37"/>
      <c r="B64" s="21" t="s">
        <v>128</v>
      </c>
      <c r="C64" s="23">
        <f>IF(C63&gt;=0,C63,"")</f>
        <v>0</v>
      </c>
      <c r="D64" s="23">
        <f t="shared" ref="D64:E64" si="47">IF(D63&gt;=0,D63,"")</f>
        <v>0</v>
      </c>
      <c r="E64" s="23">
        <f t="shared" si="47"/>
        <v>0</v>
      </c>
      <c r="F64" s="23">
        <f t="shared" ref="F64:K64" si="48">IF(F63&gt;=0,F63,"")</f>
        <v>0</v>
      </c>
      <c r="G64" s="23">
        <f t="shared" si="48"/>
        <v>0</v>
      </c>
      <c r="H64" s="23">
        <f t="shared" si="48"/>
        <v>0</v>
      </c>
      <c r="I64" s="23">
        <f t="shared" si="48"/>
        <v>0</v>
      </c>
      <c r="J64" s="23">
        <f t="shared" si="48"/>
        <v>0</v>
      </c>
      <c r="K64" s="23">
        <f t="shared" si="48"/>
        <v>0</v>
      </c>
    </row>
    <row r="65" spans="1:11" x14ac:dyDescent="0.25">
      <c r="A65" s="37"/>
      <c r="B65" s="21" t="s">
        <v>129</v>
      </c>
      <c r="C65" s="23" t="str">
        <f>IF(C63&lt;0,-C63,"")</f>
        <v/>
      </c>
      <c r="D65" s="23" t="str">
        <f t="shared" ref="D65:E65" si="49">IF(D63&lt;0,-D63,"")</f>
        <v/>
      </c>
      <c r="E65" s="23" t="str">
        <f t="shared" si="49"/>
        <v/>
      </c>
      <c r="F65" s="23" t="str">
        <f t="shared" ref="F65:K65" si="50">IF(F63&lt;0,-F63,"")</f>
        <v/>
      </c>
      <c r="G65" s="23" t="str">
        <f t="shared" si="50"/>
        <v/>
      </c>
      <c r="H65" s="23" t="str">
        <f t="shared" si="50"/>
        <v/>
      </c>
      <c r="I65" s="23" t="str">
        <f t="shared" si="50"/>
        <v/>
      </c>
      <c r="J65" s="23" t="str">
        <f t="shared" si="50"/>
        <v/>
      </c>
      <c r="K65" s="23" t="str">
        <f t="shared" si="50"/>
        <v/>
      </c>
    </row>
    <row r="66" spans="1:11" x14ac:dyDescent="0.25">
      <c r="A66" s="37"/>
      <c r="B66" s="37"/>
      <c r="C66" s="37"/>
      <c r="D66" s="37"/>
      <c r="E66" s="37"/>
      <c r="F66" s="37"/>
      <c r="G66" s="37"/>
      <c r="H66" s="37"/>
      <c r="I66" s="37"/>
      <c r="J66" s="37"/>
      <c r="K66" s="37"/>
    </row>
    <row r="67" spans="1:11" x14ac:dyDescent="0.25">
      <c r="A67" s="37"/>
      <c r="B67" s="168" t="s">
        <v>337</v>
      </c>
      <c r="C67" s="170">
        <v>1</v>
      </c>
      <c r="D67" s="170">
        <v>1</v>
      </c>
      <c r="E67" s="170">
        <v>1</v>
      </c>
      <c r="F67" s="170">
        <v>1</v>
      </c>
      <c r="G67" s="170">
        <v>1</v>
      </c>
      <c r="H67" s="170">
        <v>1</v>
      </c>
      <c r="I67" s="170">
        <v>1</v>
      </c>
      <c r="J67" s="170">
        <v>1</v>
      </c>
      <c r="K67" s="170">
        <v>1</v>
      </c>
    </row>
    <row r="68" spans="1:11" x14ac:dyDescent="0.25">
      <c r="A68" s="37"/>
      <c r="B68" s="21" t="s">
        <v>338</v>
      </c>
      <c r="C68" s="169">
        <f>C7/C67</f>
        <v>0</v>
      </c>
      <c r="D68" s="169">
        <f t="shared" ref="D68:K68" si="51">D7/D67</f>
        <v>0</v>
      </c>
      <c r="E68" s="169">
        <f t="shared" si="51"/>
        <v>0</v>
      </c>
      <c r="F68" s="169">
        <f t="shared" si="51"/>
        <v>0</v>
      </c>
      <c r="G68" s="169">
        <f t="shared" si="51"/>
        <v>0</v>
      </c>
      <c r="H68" s="169">
        <f t="shared" si="51"/>
        <v>0</v>
      </c>
      <c r="I68" s="169">
        <f t="shared" si="51"/>
        <v>0</v>
      </c>
      <c r="J68" s="169">
        <f t="shared" si="51"/>
        <v>0</v>
      </c>
      <c r="K68" s="169">
        <f t="shared" si="51"/>
        <v>0</v>
      </c>
    </row>
  </sheetData>
  <mergeCells count="3">
    <mergeCell ref="B4:E4"/>
    <mergeCell ref="F4:K4"/>
    <mergeCell ref="F5:K5"/>
  </mergeCells>
  <phoneticPr fontId="33" type="noConversion"/>
  <pageMargins left="0.70866141732283472" right="0.70866141732283472" top="0.74803149606299213" bottom="0.74803149606299213" header="0.31496062992125984" footer="0.31496062992125984"/>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H29"/>
  <sheetViews>
    <sheetView workbookViewId="0">
      <selection activeCell="I22" sqref="I22"/>
    </sheetView>
  </sheetViews>
  <sheetFormatPr defaultRowHeight="15" x14ac:dyDescent="0.25"/>
  <cols>
    <col min="3" max="3" width="12.42578125" customWidth="1"/>
    <col min="4" max="4" width="12.140625" customWidth="1"/>
    <col min="5" max="5" width="14.42578125" customWidth="1"/>
    <col min="6" max="6" width="19.5703125" customWidth="1"/>
    <col min="7" max="7" width="13.85546875" customWidth="1"/>
    <col min="8" max="8" width="27.5703125" customWidth="1"/>
  </cols>
  <sheetData>
    <row r="3" spans="3:8" x14ac:dyDescent="0.25">
      <c r="C3" s="210" t="s">
        <v>153</v>
      </c>
      <c r="D3" s="210"/>
      <c r="E3" s="210"/>
      <c r="F3" s="210"/>
      <c r="G3" s="210"/>
      <c r="H3" s="210"/>
    </row>
    <row r="4" spans="3:8" x14ac:dyDescent="0.25">
      <c r="C4" s="220" t="s">
        <v>285</v>
      </c>
      <c r="D4" s="220"/>
      <c r="E4" s="220"/>
      <c r="F4" s="220"/>
      <c r="G4" s="220"/>
      <c r="H4" s="220"/>
    </row>
    <row r="5" spans="3:8" x14ac:dyDescent="0.25">
      <c r="C5" s="211" t="s">
        <v>130</v>
      </c>
      <c r="D5" s="211"/>
      <c r="E5" s="211"/>
      <c r="F5" s="211"/>
      <c r="G5" s="211"/>
      <c r="H5" s="211"/>
    </row>
    <row r="6" spans="3:8" ht="31.5" customHeight="1" x14ac:dyDescent="0.25">
      <c r="C6" s="211" t="s">
        <v>131</v>
      </c>
      <c r="D6" s="211"/>
      <c r="E6" s="211"/>
      <c r="F6" s="211"/>
      <c r="G6" s="211"/>
      <c r="H6" s="211"/>
    </row>
    <row r="7" spans="3:8" x14ac:dyDescent="0.25">
      <c r="C7" s="28"/>
      <c r="D7" s="28"/>
      <c r="E7" s="28"/>
      <c r="F7" s="28"/>
      <c r="G7" s="28"/>
      <c r="H7" s="28"/>
    </row>
    <row r="8" spans="3:8" x14ac:dyDescent="0.25">
      <c r="C8" s="212" t="s">
        <v>132</v>
      </c>
      <c r="D8" s="212"/>
      <c r="E8" s="212"/>
      <c r="F8" s="212"/>
      <c r="G8" s="212"/>
      <c r="H8" s="212"/>
    </row>
    <row r="9" spans="3:8" x14ac:dyDescent="0.25">
      <c r="C9" s="29"/>
      <c r="D9" s="29"/>
      <c r="E9" s="29"/>
      <c r="F9" s="29"/>
      <c r="G9" s="29"/>
      <c r="H9" s="29"/>
    </row>
    <row r="10" spans="3:8" x14ac:dyDescent="0.25">
      <c r="C10" s="30" t="s">
        <v>133</v>
      </c>
      <c r="D10" s="213" t="s">
        <v>151</v>
      </c>
      <c r="E10" s="213"/>
      <c r="F10" s="213"/>
      <c r="G10" s="213"/>
      <c r="H10" s="214"/>
    </row>
    <row r="11" spans="3:8" x14ac:dyDescent="0.25">
      <c r="C11" s="31"/>
      <c r="D11" s="211" t="s">
        <v>134</v>
      </c>
      <c r="E11" s="211"/>
      <c r="F11" s="211"/>
      <c r="G11" s="211"/>
      <c r="H11" s="215"/>
    </row>
    <row r="12" spans="3:8" x14ac:dyDescent="0.25">
      <c r="C12" s="31"/>
      <c r="D12" s="209" t="s">
        <v>135</v>
      </c>
      <c r="E12" s="209"/>
      <c r="F12" s="209"/>
      <c r="G12" s="209"/>
      <c r="H12" s="32">
        <f>'1- Bilant'!F75</f>
        <v>0</v>
      </c>
    </row>
    <row r="13" spans="3:8" x14ac:dyDescent="0.25">
      <c r="C13" s="31"/>
      <c r="D13" s="209" t="s">
        <v>136</v>
      </c>
      <c r="E13" s="209"/>
      <c r="F13" s="209"/>
      <c r="G13" s="209"/>
      <c r="H13" s="32">
        <f>'1- Bilant'!F78</f>
        <v>0</v>
      </c>
    </row>
    <row r="14" spans="3:8" x14ac:dyDescent="0.25">
      <c r="C14" s="31"/>
      <c r="D14" s="216" t="s">
        <v>137</v>
      </c>
      <c r="E14" s="216"/>
      <c r="F14" s="216"/>
      <c r="G14" s="216"/>
      <c r="H14" s="33">
        <f>H12+H13</f>
        <v>0</v>
      </c>
    </row>
    <row r="15" spans="3:8" x14ac:dyDescent="0.25">
      <c r="C15" s="31"/>
      <c r="D15" s="216" t="s">
        <v>138</v>
      </c>
      <c r="E15" s="216"/>
      <c r="F15" s="216"/>
      <c r="G15" s="216"/>
      <c r="H15" s="217"/>
    </row>
    <row r="16" spans="3:8" x14ac:dyDescent="0.25">
      <c r="C16" s="31"/>
      <c r="D16" s="218" t="s">
        <v>152</v>
      </c>
      <c r="E16" s="218"/>
      <c r="F16" s="218"/>
      <c r="G16" s="218"/>
      <c r="H16" s="219"/>
    </row>
    <row r="17" spans="3:8" x14ac:dyDescent="0.25">
      <c r="C17" s="31"/>
      <c r="D17" s="209" t="s">
        <v>139</v>
      </c>
      <c r="E17" s="209"/>
      <c r="F17" s="209"/>
      <c r="G17" s="209"/>
      <c r="H17" s="32">
        <f>'1- Bilant'!F62</f>
        <v>0</v>
      </c>
    </row>
    <row r="18" spans="3:8" x14ac:dyDescent="0.25">
      <c r="C18" s="31"/>
      <c r="D18" s="209" t="s">
        <v>140</v>
      </c>
      <c r="E18" s="209"/>
      <c r="F18" s="209"/>
      <c r="G18" s="209"/>
      <c r="H18" s="32">
        <f>'1- Bilant'!F67</f>
        <v>0</v>
      </c>
    </row>
    <row r="19" spans="3:8" x14ac:dyDescent="0.25">
      <c r="C19" s="31"/>
      <c r="D19" s="209" t="s">
        <v>141</v>
      </c>
      <c r="E19" s="209"/>
      <c r="F19" s="209"/>
      <c r="G19" s="209"/>
      <c r="H19" s="32">
        <f>'1- Bilant'!F68</f>
        <v>0</v>
      </c>
    </row>
    <row r="20" spans="3:8" x14ac:dyDescent="0.25">
      <c r="C20" s="31"/>
      <c r="D20" s="209" t="s">
        <v>142</v>
      </c>
      <c r="E20" s="209"/>
      <c r="F20" s="209"/>
      <c r="G20" s="209"/>
      <c r="H20" s="32">
        <f>'1- Bilant'!F71</f>
        <v>0</v>
      </c>
    </row>
    <row r="21" spans="3:8" x14ac:dyDescent="0.25">
      <c r="C21" s="31"/>
      <c r="D21" s="221" t="s">
        <v>143</v>
      </c>
      <c r="E21" s="221"/>
      <c r="F21" s="221"/>
      <c r="G21" s="221"/>
      <c r="H21" s="33">
        <f>H14+SUM(H18:H20)</f>
        <v>0</v>
      </c>
    </row>
    <row r="22" spans="3:8" x14ac:dyDescent="0.25">
      <c r="C22" s="31"/>
      <c r="D22" s="222" t="s">
        <v>144</v>
      </c>
      <c r="E22" s="222"/>
      <c r="F22" s="222"/>
      <c r="G22" s="222"/>
      <c r="H22" s="223"/>
    </row>
    <row r="23" spans="3:8" x14ac:dyDescent="0.25">
      <c r="C23" s="31"/>
      <c r="D23" s="27" t="s">
        <v>145</v>
      </c>
      <c r="E23" s="224" t="str">
        <f>CONCATENATE("Solicitantul ",IF(H14&gt;=0,"nu ",IF(H21&gt;=0,"nu ", IF(ABS(H21)&gt;H17/2,"","nu "))),"se încadrează în categoria întreprinderilor în dificultate")</f>
        <v>Solicitantul nu se încadrează în categoria întreprinderilor în dificultate</v>
      </c>
      <c r="F23" s="224"/>
      <c r="G23" s="224"/>
      <c r="H23" s="225"/>
    </row>
    <row r="24" spans="3:8" x14ac:dyDescent="0.25">
      <c r="C24" s="31"/>
      <c r="D24" s="34"/>
      <c r="E24" s="34"/>
      <c r="F24" s="34"/>
      <c r="G24" s="34"/>
      <c r="H24" s="35"/>
    </row>
    <row r="25" spans="3:8" x14ac:dyDescent="0.25">
      <c r="C25" s="36" t="s">
        <v>146</v>
      </c>
      <c r="D25" s="213" t="s">
        <v>147</v>
      </c>
      <c r="E25" s="213"/>
      <c r="F25" s="213"/>
      <c r="G25" s="213"/>
      <c r="H25" s="213"/>
    </row>
    <row r="26" spans="3:8" ht="24" customHeight="1" x14ac:dyDescent="0.25">
      <c r="C26" s="36" t="s">
        <v>148</v>
      </c>
      <c r="D26" s="213" t="s">
        <v>149</v>
      </c>
      <c r="E26" s="213"/>
      <c r="F26" s="213"/>
      <c r="G26" s="213"/>
      <c r="H26" s="213"/>
    </row>
    <row r="27" spans="3:8" x14ac:dyDescent="0.25">
      <c r="C27" s="29"/>
      <c r="D27" s="29"/>
      <c r="E27" s="29"/>
      <c r="F27" s="29"/>
      <c r="G27" s="29"/>
      <c r="H27" s="29"/>
    </row>
    <row r="28" spans="3:8" x14ac:dyDescent="0.25">
      <c r="C28" s="29"/>
      <c r="D28" s="29"/>
      <c r="E28" s="29"/>
      <c r="F28" s="29"/>
      <c r="G28" s="29"/>
      <c r="H28" s="29"/>
    </row>
    <row r="29" spans="3:8" ht="33.75" customHeight="1" x14ac:dyDescent="0.25">
      <c r="C29" s="211" t="s">
        <v>150</v>
      </c>
      <c r="D29" s="211"/>
      <c r="E29" s="211"/>
      <c r="F29" s="211"/>
      <c r="G29" s="211"/>
      <c r="H29" s="211"/>
    </row>
  </sheetData>
  <mergeCells count="22">
    <mergeCell ref="D25:H25"/>
    <mergeCell ref="D26:H26"/>
    <mergeCell ref="C29:H29"/>
    <mergeCell ref="D18:G18"/>
    <mergeCell ref="D19:G19"/>
    <mergeCell ref="D20:G20"/>
    <mergeCell ref="D21:G21"/>
    <mergeCell ref="D22:H22"/>
    <mergeCell ref="E23:H23"/>
    <mergeCell ref="D17:G17"/>
    <mergeCell ref="C3:H3"/>
    <mergeCell ref="C5:H5"/>
    <mergeCell ref="C6:H6"/>
    <mergeCell ref="C8:H8"/>
    <mergeCell ref="D10:H10"/>
    <mergeCell ref="D11:H11"/>
    <mergeCell ref="D12:G12"/>
    <mergeCell ref="D13:G13"/>
    <mergeCell ref="D14:G14"/>
    <mergeCell ref="D15:H15"/>
    <mergeCell ref="D16:H16"/>
    <mergeCell ref="C4:H4"/>
  </mergeCells>
  <pageMargins left="0.7" right="0.7"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T63"/>
  <sheetViews>
    <sheetView topLeftCell="A4" workbookViewId="0">
      <selection activeCell="D31" sqref="D31"/>
    </sheetView>
  </sheetViews>
  <sheetFormatPr defaultColWidth="0" defaultRowHeight="15" zeroHeight="1" x14ac:dyDescent="0.25"/>
  <cols>
    <col min="1" max="2" width="9.140625" style="46" customWidth="1"/>
    <col min="3" max="3" width="37.140625" style="46" customWidth="1"/>
    <col min="4" max="4" width="13.140625" style="46" bestFit="1" customWidth="1"/>
    <col min="5" max="6" width="10.140625" style="46" bestFit="1" customWidth="1"/>
    <col min="7" max="7" width="10.85546875" style="46" bestFit="1" customWidth="1"/>
    <col min="8" max="8" width="10" style="46" bestFit="1" customWidth="1"/>
    <col min="9" max="9" width="9" style="46" bestFit="1" customWidth="1"/>
    <col min="10" max="12" width="9.140625" style="46" customWidth="1"/>
    <col min="13" max="18" width="0" style="46" hidden="1"/>
    <col min="19" max="256" width="9.140625" style="46" hidden="1"/>
    <col min="257" max="258" width="9.140625" style="46" customWidth="1"/>
    <col min="259" max="259" width="52.85546875" style="46" customWidth="1"/>
    <col min="260" max="260" width="13.140625" style="46" bestFit="1" customWidth="1"/>
    <col min="261" max="262" width="10.140625" style="46" bestFit="1" customWidth="1"/>
    <col min="263" max="263" width="10.85546875" style="46" bestFit="1" customWidth="1"/>
    <col min="264" max="264" width="10" style="46" bestFit="1" customWidth="1"/>
    <col min="265" max="265" width="9" style="46" bestFit="1" customWidth="1"/>
    <col min="266" max="268" width="9.140625" style="46" customWidth="1"/>
    <col min="269" max="512" width="9.140625" style="46" hidden="1"/>
    <col min="513" max="514" width="9.140625" style="46" customWidth="1"/>
    <col min="515" max="515" width="52.85546875" style="46" customWidth="1"/>
    <col min="516" max="516" width="13.140625" style="46" bestFit="1" customWidth="1"/>
    <col min="517" max="518" width="10.140625" style="46" bestFit="1" customWidth="1"/>
    <col min="519" max="519" width="10.85546875" style="46" bestFit="1" customWidth="1"/>
    <col min="520" max="520" width="10" style="46" bestFit="1" customWidth="1"/>
    <col min="521" max="521" width="9" style="46" bestFit="1" customWidth="1"/>
    <col min="522" max="524" width="9.140625" style="46" customWidth="1"/>
    <col min="525" max="768" width="9.140625" style="46" hidden="1"/>
    <col min="769" max="770" width="9.140625" style="46" customWidth="1"/>
    <col min="771" max="771" width="52.85546875" style="46" customWidth="1"/>
    <col min="772" max="772" width="13.140625" style="46" bestFit="1" customWidth="1"/>
    <col min="773" max="774" width="10.140625" style="46" bestFit="1" customWidth="1"/>
    <col min="775" max="775" width="10.85546875" style="46" bestFit="1" customWidth="1"/>
    <col min="776" max="776" width="10" style="46" bestFit="1" customWidth="1"/>
    <col min="777" max="777" width="9" style="46" bestFit="1" customWidth="1"/>
    <col min="778" max="780" width="9.140625" style="46" customWidth="1"/>
    <col min="781" max="1024" width="9.140625" style="46" hidden="1"/>
    <col min="1025" max="1026" width="9.140625" style="46" customWidth="1"/>
    <col min="1027" max="1027" width="52.85546875" style="46" customWidth="1"/>
    <col min="1028" max="1028" width="13.140625" style="46" bestFit="1" customWidth="1"/>
    <col min="1029" max="1030" width="10.140625" style="46" bestFit="1" customWidth="1"/>
    <col min="1031" max="1031" width="10.85546875" style="46" bestFit="1" customWidth="1"/>
    <col min="1032" max="1032" width="10" style="46" bestFit="1" customWidth="1"/>
    <col min="1033" max="1033" width="9" style="46" bestFit="1" customWidth="1"/>
    <col min="1034" max="1036" width="9.140625" style="46" customWidth="1"/>
    <col min="1037" max="1280" width="9.140625" style="46" hidden="1"/>
    <col min="1281" max="1282" width="9.140625" style="46" customWidth="1"/>
    <col min="1283" max="1283" width="52.85546875" style="46" customWidth="1"/>
    <col min="1284" max="1284" width="13.140625" style="46" bestFit="1" customWidth="1"/>
    <col min="1285" max="1286" width="10.140625" style="46" bestFit="1" customWidth="1"/>
    <col min="1287" max="1287" width="10.85546875" style="46" bestFit="1" customWidth="1"/>
    <col min="1288" max="1288" width="10" style="46" bestFit="1" customWidth="1"/>
    <col min="1289" max="1289" width="9" style="46" bestFit="1" customWidth="1"/>
    <col min="1290" max="1292" width="9.140625" style="46" customWidth="1"/>
    <col min="1293" max="1536" width="9.140625" style="46" hidden="1"/>
    <col min="1537" max="1538" width="9.140625" style="46" customWidth="1"/>
    <col min="1539" max="1539" width="52.85546875" style="46" customWidth="1"/>
    <col min="1540" max="1540" width="13.140625" style="46" bestFit="1" customWidth="1"/>
    <col min="1541" max="1542" width="10.140625" style="46" bestFit="1" customWidth="1"/>
    <col min="1543" max="1543" width="10.85546875" style="46" bestFit="1" customWidth="1"/>
    <col min="1544" max="1544" width="10" style="46" bestFit="1" customWidth="1"/>
    <col min="1545" max="1545" width="9" style="46" bestFit="1" customWidth="1"/>
    <col min="1546" max="1548" width="9.140625" style="46" customWidth="1"/>
    <col min="1549" max="1792" width="9.140625" style="46" hidden="1"/>
    <col min="1793" max="1794" width="9.140625" style="46" customWidth="1"/>
    <col min="1795" max="1795" width="52.85546875" style="46" customWidth="1"/>
    <col min="1796" max="1796" width="13.140625" style="46" bestFit="1" customWidth="1"/>
    <col min="1797" max="1798" width="10.140625" style="46" bestFit="1" customWidth="1"/>
    <col min="1799" max="1799" width="10.85546875" style="46" bestFit="1" customWidth="1"/>
    <col min="1800" max="1800" width="10" style="46" bestFit="1" customWidth="1"/>
    <col min="1801" max="1801" width="9" style="46" bestFit="1" customWidth="1"/>
    <col min="1802" max="1804" width="9.140625" style="46" customWidth="1"/>
    <col min="1805" max="2048" width="9.140625" style="46" hidden="1"/>
    <col min="2049" max="2050" width="9.140625" style="46" customWidth="1"/>
    <col min="2051" max="2051" width="52.85546875" style="46" customWidth="1"/>
    <col min="2052" max="2052" width="13.140625" style="46" bestFit="1" customWidth="1"/>
    <col min="2053" max="2054" width="10.140625" style="46" bestFit="1" customWidth="1"/>
    <col min="2055" max="2055" width="10.85546875" style="46" bestFit="1" customWidth="1"/>
    <col min="2056" max="2056" width="10" style="46" bestFit="1" customWidth="1"/>
    <col min="2057" max="2057" width="9" style="46" bestFit="1" customWidth="1"/>
    <col min="2058" max="2060" width="9.140625" style="46" customWidth="1"/>
    <col min="2061" max="2304" width="9.140625" style="46" hidden="1"/>
    <col min="2305" max="2306" width="9.140625" style="46" customWidth="1"/>
    <col min="2307" max="2307" width="52.85546875" style="46" customWidth="1"/>
    <col min="2308" max="2308" width="13.140625" style="46" bestFit="1" customWidth="1"/>
    <col min="2309" max="2310" width="10.140625" style="46" bestFit="1" customWidth="1"/>
    <col min="2311" max="2311" width="10.85546875" style="46" bestFit="1" customWidth="1"/>
    <col min="2312" max="2312" width="10" style="46" bestFit="1" customWidth="1"/>
    <col min="2313" max="2313" width="9" style="46" bestFit="1" customWidth="1"/>
    <col min="2314" max="2316" width="9.140625" style="46" customWidth="1"/>
    <col min="2317" max="2560" width="9.140625" style="46" hidden="1"/>
    <col min="2561" max="2562" width="9.140625" style="46" customWidth="1"/>
    <col min="2563" max="2563" width="52.85546875" style="46" customWidth="1"/>
    <col min="2564" max="2564" width="13.140625" style="46" bestFit="1" customWidth="1"/>
    <col min="2565" max="2566" width="10.140625" style="46" bestFit="1" customWidth="1"/>
    <col min="2567" max="2567" width="10.85546875" style="46" bestFit="1" customWidth="1"/>
    <col min="2568" max="2568" width="10" style="46" bestFit="1" customWidth="1"/>
    <col min="2569" max="2569" width="9" style="46" bestFit="1" customWidth="1"/>
    <col min="2570" max="2572" width="9.140625" style="46" customWidth="1"/>
    <col min="2573" max="2816" width="9.140625" style="46" hidden="1"/>
    <col min="2817" max="2818" width="9.140625" style="46" customWidth="1"/>
    <col min="2819" max="2819" width="52.85546875" style="46" customWidth="1"/>
    <col min="2820" max="2820" width="13.140625" style="46" bestFit="1" customWidth="1"/>
    <col min="2821" max="2822" width="10.140625" style="46" bestFit="1" customWidth="1"/>
    <col min="2823" max="2823" width="10.85546875" style="46" bestFit="1" customWidth="1"/>
    <col min="2824" max="2824" width="10" style="46" bestFit="1" customWidth="1"/>
    <col min="2825" max="2825" width="9" style="46" bestFit="1" customWidth="1"/>
    <col min="2826" max="2828" width="9.140625" style="46" customWidth="1"/>
    <col min="2829" max="3072" width="9.140625" style="46" hidden="1"/>
    <col min="3073" max="3074" width="9.140625" style="46" customWidth="1"/>
    <col min="3075" max="3075" width="52.85546875" style="46" customWidth="1"/>
    <col min="3076" max="3076" width="13.140625" style="46" bestFit="1" customWidth="1"/>
    <col min="3077" max="3078" width="10.140625" style="46" bestFit="1" customWidth="1"/>
    <col min="3079" max="3079" width="10.85546875" style="46" bestFit="1" customWidth="1"/>
    <col min="3080" max="3080" width="10" style="46" bestFit="1" customWidth="1"/>
    <col min="3081" max="3081" width="9" style="46" bestFit="1" customWidth="1"/>
    <col min="3082" max="3084" width="9.140625" style="46" customWidth="1"/>
    <col min="3085" max="3328" width="9.140625" style="46" hidden="1"/>
    <col min="3329" max="3330" width="9.140625" style="46" customWidth="1"/>
    <col min="3331" max="3331" width="52.85546875" style="46" customWidth="1"/>
    <col min="3332" max="3332" width="13.140625" style="46" bestFit="1" customWidth="1"/>
    <col min="3333" max="3334" width="10.140625" style="46" bestFit="1" customWidth="1"/>
    <col min="3335" max="3335" width="10.85546875" style="46" bestFit="1" customWidth="1"/>
    <col min="3336" max="3336" width="10" style="46" bestFit="1" customWidth="1"/>
    <col min="3337" max="3337" width="9" style="46" bestFit="1" customWidth="1"/>
    <col min="3338" max="3340" width="9.140625" style="46" customWidth="1"/>
    <col min="3341" max="3584" width="9.140625" style="46" hidden="1"/>
    <col min="3585" max="3586" width="9.140625" style="46" customWidth="1"/>
    <col min="3587" max="3587" width="52.85546875" style="46" customWidth="1"/>
    <col min="3588" max="3588" width="13.140625" style="46" bestFit="1" customWidth="1"/>
    <col min="3589" max="3590" width="10.140625" style="46" bestFit="1" customWidth="1"/>
    <col min="3591" max="3591" width="10.85546875" style="46" bestFit="1" customWidth="1"/>
    <col min="3592" max="3592" width="10" style="46" bestFit="1" customWidth="1"/>
    <col min="3593" max="3593" width="9" style="46" bestFit="1" customWidth="1"/>
    <col min="3594" max="3596" width="9.140625" style="46" customWidth="1"/>
    <col min="3597" max="3840" width="9.140625" style="46" hidden="1"/>
    <col min="3841" max="3842" width="9.140625" style="46" customWidth="1"/>
    <col min="3843" max="3843" width="52.85546875" style="46" customWidth="1"/>
    <col min="3844" max="3844" width="13.140625" style="46" bestFit="1" customWidth="1"/>
    <col min="3845" max="3846" width="10.140625" style="46" bestFit="1" customWidth="1"/>
    <col min="3847" max="3847" width="10.85546875" style="46" bestFit="1" customWidth="1"/>
    <col min="3848" max="3848" width="10" style="46" bestFit="1" customWidth="1"/>
    <col min="3849" max="3849" width="9" style="46" bestFit="1" customWidth="1"/>
    <col min="3850" max="3852" width="9.140625" style="46" customWidth="1"/>
    <col min="3853" max="4096" width="9.140625" style="46" hidden="1"/>
    <col min="4097" max="4098" width="9.140625" style="46" customWidth="1"/>
    <col min="4099" max="4099" width="52.85546875" style="46" customWidth="1"/>
    <col min="4100" max="4100" width="13.140625" style="46" bestFit="1" customWidth="1"/>
    <col min="4101" max="4102" width="10.140625" style="46" bestFit="1" customWidth="1"/>
    <col min="4103" max="4103" width="10.85546875" style="46" bestFit="1" customWidth="1"/>
    <col min="4104" max="4104" width="10" style="46" bestFit="1" customWidth="1"/>
    <col min="4105" max="4105" width="9" style="46" bestFit="1" customWidth="1"/>
    <col min="4106" max="4108" width="9.140625" style="46" customWidth="1"/>
    <col min="4109" max="4352" width="9.140625" style="46" hidden="1"/>
    <col min="4353" max="4354" width="9.140625" style="46" customWidth="1"/>
    <col min="4355" max="4355" width="52.85546875" style="46" customWidth="1"/>
    <col min="4356" max="4356" width="13.140625" style="46" bestFit="1" customWidth="1"/>
    <col min="4357" max="4358" width="10.140625" style="46" bestFit="1" customWidth="1"/>
    <col min="4359" max="4359" width="10.85546875" style="46" bestFit="1" customWidth="1"/>
    <col min="4360" max="4360" width="10" style="46" bestFit="1" customWidth="1"/>
    <col min="4361" max="4361" width="9" style="46" bestFit="1" customWidth="1"/>
    <col min="4362" max="4364" width="9.140625" style="46" customWidth="1"/>
    <col min="4365" max="4608" width="9.140625" style="46" hidden="1"/>
    <col min="4609" max="4610" width="9.140625" style="46" customWidth="1"/>
    <col min="4611" max="4611" width="52.85546875" style="46" customWidth="1"/>
    <col min="4612" max="4612" width="13.140625" style="46" bestFit="1" customWidth="1"/>
    <col min="4613" max="4614" width="10.140625" style="46" bestFit="1" customWidth="1"/>
    <col min="4615" max="4615" width="10.85546875" style="46" bestFit="1" customWidth="1"/>
    <col min="4616" max="4616" width="10" style="46" bestFit="1" customWidth="1"/>
    <col min="4617" max="4617" width="9" style="46" bestFit="1" customWidth="1"/>
    <col min="4618" max="4620" width="9.140625" style="46" customWidth="1"/>
    <col min="4621" max="4864" width="9.140625" style="46" hidden="1"/>
    <col min="4865" max="4866" width="9.140625" style="46" customWidth="1"/>
    <col min="4867" max="4867" width="52.85546875" style="46" customWidth="1"/>
    <col min="4868" max="4868" width="13.140625" style="46" bestFit="1" customWidth="1"/>
    <col min="4869" max="4870" width="10.140625" style="46" bestFit="1" customWidth="1"/>
    <col min="4871" max="4871" width="10.85546875" style="46" bestFit="1" customWidth="1"/>
    <col min="4872" max="4872" width="10" style="46" bestFit="1" customWidth="1"/>
    <col min="4873" max="4873" width="9" style="46" bestFit="1" customWidth="1"/>
    <col min="4874" max="4876" width="9.140625" style="46" customWidth="1"/>
    <col min="4877" max="5120" width="9.140625" style="46" hidden="1"/>
    <col min="5121" max="5122" width="9.140625" style="46" customWidth="1"/>
    <col min="5123" max="5123" width="52.85546875" style="46" customWidth="1"/>
    <col min="5124" max="5124" width="13.140625" style="46" bestFit="1" customWidth="1"/>
    <col min="5125" max="5126" width="10.140625" style="46" bestFit="1" customWidth="1"/>
    <col min="5127" max="5127" width="10.85546875" style="46" bestFit="1" customWidth="1"/>
    <col min="5128" max="5128" width="10" style="46" bestFit="1" customWidth="1"/>
    <col min="5129" max="5129" width="9" style="46" bestFit="1" customWidth="1"/>
    <col min="5130" max="5132" width="9.140625" style="46" customWidth="1"/>
    <col min="5133" max="5376" width="9.140625" style="46" hidden="1"/>
    <col min="5377" max="5378" width="9.140625" style="46" customWidth="1"/>
    <col min="5379" max="5379" width="52.85546875" style="46" customWidth="1"/>
    <col min="5380" max="5380" width="13.140625" style="46" bestFit="1" customWidth="1"/>
    <col min="5381" max="5382" width="10.140625" style="46" bestFit="1" customWidth="1"/>
    <col min="5383" max="5383" width="10.85546875" style="46" bestFit="1" customWidth="1"/>
    <col min="5384" max="5384" width="10" style="46" bestFit="1" customWidth="1"/>
    <col min="5385" max="5385" width="9" style="46" bestFit="1" customWidth="1"/>
    <col min="5386" max="5388" width="9.140625" style="46" customWidth="1"/>
    <col min="5389" max="5632" width="9.140625" style="46" hidden="1"/>
    <col min="5633" max="5634" width="9.140625" style="46" customWidth="1"/>
    <col min="5635" max="5635" width="52.85546875" style="46" customWidth="1"/>
    <col min="5636" max="5636" width="13.140625" style="46" bestFit="1" customWidth="1"/>
    <col min="5637" max="5638" width="10.140625" style="46" bestFit="1" customWidth="1"/>
    <col min="5639" max="5639" width="10.85546875" style="46" bestFit="1" customWidth="1"/>
    <col min="5640" max="5640" width="10" style="46" bestFit="1" customWidth="1"/>
    <col min="5641" max="5641" width="9" style="46" bestFit="1" customWidth="1"/>
    <col min="5642" max="5644" width="9.140625" style="46" customWidth="1"/>
    <col min="5645" max="5888" width="9.140625" style="46" hidden="1"/>
    <col min="5889" max="5890" width="9.140625" style="46" customWidth="1"/>
    <col min="5891" max="5891" width="52.85546875" style="46" customWidth="1"/>
    <col min="5892" max="5892" width="13.140625" style="46" bestFit="1" customWidth="1"/>
    <col min="5893" max="5894" width="10.140625" style="46" bestFit="1" customWidth="1"/>
    <col min="5895" max="5895" width="10.85546875" style="46" bestFit="1" customWidth="1"/>
    <col min="5896" max="5896" width="10" style="46" bestFit="1" customWidth="1"/>
    <col min="5897" max="5897" width="9" style="46" bestFit="1" customWidth="1"/>
    <col min="5898" max="5900" width="9.140625" style="46" customWidth="1"/>
    <col min="5901" max="6144" width="9.140625" style="46" hidden="1"/>
    <col min="6145" max="6146" width="9.140625" style="46" customWidth="1"/>
    <col min="6147" max="6147" width="52.85546875" style="46" customWidth="1"/>
    <col min="6148" max="6148" width="13.140625" style="46" bestFit="1" customWidth="1"/>
    <col min="6149" max="6150" width="10.140625" style="46" bestFit="1" customWidth="1"/>
    <col min="6151" max="6151" width="10.85546875" style="46" bestFit="1" customWidth="1"/>
    <col min="6152" max="6152" width="10" style="46" bestFit="1" customWidth="1"/>
    <col min="6153" max="6153" width="9" style="46" bestFit="1" customWidth="1"/>
    <col min="6154" max="6156" width="9.140625" style="46" customWidth="1"/>
    <col min="6157" max="6400" width="9.140625" style="46" hidden="1"/>
    <col min="6401" max="6402" width="9.140625" style="46" customWidth="1"/>
    <col min="6403" max="6403" width="52.85546875" style="46" customWidth="1"/>
    <col min="6404" max="6404" width="13.140625" style="46" bestFit="1" customWidth="1"/>
    <col min="6405" max="6406" width="10.140625" style="46" bestFit="1" customWidth="1"/>
    <col min="6407" max="6407" width="10.85546875" style="46" bestFit="1" customWidth="1"/>
    <col min="6408" max="6408" width="10" style="46" bestFit="1" customWidth="1"/>
    <col min="6409" max="6409" width="9" style="46" bestFit="1" customWidth="1"/>
    <col min="6410" max="6412" width="9.140625" style="46" customWidth="1"/>
    <col min="6413" max="6656" width="9.140625" style="46" hidden="1"/>
    <col min="6657" max="6658" width="9.140625" style="46" customWidth="1"/>
    <col min="6659" max="6659" width="52.85546875" style="46" customWidth="1"/>
    <col min="6660" max="6660" width="13.140625" style="46" bestFit="1" customWidth="1"/>
    <col min="6661" max="6662" width="10.140625" style="46" bestFit="1" customWidth="1"/>
    <col min="6663" max="6663" width="10.85546875" style="46" bestFit="1" customWidth="1"/>
    <col min="6664" max="6664" width="10" style="46" bestFit="1" customWidth="1"/>
    <col min="6665" max="6665" width="9" style="46" bestFit="1" customWidth="1"/>
    <col min="6666" max="6668" width="9.140625" style="46" customWidth="1"/>
    <col min="6669" max="6912" width="9.140625" style="46" hidden="1"/>
    <col min="6913" max="6914" width="9.140625" style="46" customWidth="1"/>
    <col min="6915" max="6915" width="52.85546875" style="46" customWidth="1"/>
    <col min="6916" max="6916" width="13.140625" style="46" bestFit="1" customWidth="1"/>
    <col min="6917" max="6918" width="10.140625" style="46" bestFit="1" customWidth="1"/>
    <col min="6919" max="6919" width="10.85546875" style="46" bestFit="1" customWidth="1"/>
    <col min="6920" max="6920" width="10" style="46" bestFit="1" customWidth="1"/>
    <col min="6921" max="6921" width="9" style="46" bestFit="1" customWidth="1"/>
    <col min="6922" max="6924" width="9.140625" style="46" customWidth="1"/>
    <col min="6925" max="7168" width="9.140625" style="46" hidden="1"/>
    <col min="7169" max="7170" width="9.140625" style="46" customWidth="1"/>
    <col min="7171" max="7171" width="52.85546875" style="46" customWidth="1"/>
    <col min="7172" max="7172" width="13.140625" style="46" bestFit="1" customWidth="1"/>
    <col min="7173" max="7174" width="10.140625" style="46" bestFit="1" customWidth="1"/>
    <col min="7175" max="7175" width="10.85546875" style="46" bestFit="1" customWidth="1"/>
    <col min="7176" max="7176" width="10" style="46" bestFit="1" customWidth="1"/>
    <col min="7177" max="7177" width="9" style="46" bestFit="1" customWidth="1"/>
    <col min="7178" max="7180" width="9.140625" style="46" customWidth="1"/>
    <col min="7181" max="7424" width="9.140625" style="46" hidden="1"/>
    <col min="7425" max="7426" width="9.140625" style="46" customWidth="1"/>
    <col min="7427" max="7427" width="52.85546875" style="46" customWidth="1"/>
    <col min="7428" max="7428" width="13.140625" style="46" bestFit="1" customWidth="1"/>
    <col min="7429" max="7430" width="10.140625" style="46" bestFit="1" customWidth="1"/>
    <col min="7431" max="7431" width="10.85546875" style="46" bestFit="1" customWidth="1"/>
    <col min="7432" max="7432" width="10" style="46" bestFit="1" customWidth="1"/>
    <col min="7433" max="7433" width="9" style="46" bestFit="1" customWidth="1"/>
    <col min="7434" max="7436" width="9.140625" style="46" customWidth="1"/>
    <col min="7437" max="7680" width="9.140625" style="46" hidden="1"/>
    <col min="7681" max="7682" width="9.140625" style="46" customWidth="1"/>
    <col min="7683" max="7683" width="52.85546875" style="46" customWidth="1"/>
    <col min="7684" max="7684" width="13.140625" style="46" bestFit="1" customWidth="1"/>
    <col min="7685" max="7686" width="10.140625" style="46" bestFit="1" customWidth="1"/>
    <col min="7687" max="7687" width="10.85546875" style="46" bestFit="1" customWidth="1"/>
    <col min="7688" max="7688" width="10" style="46" bestFit="1" customWidth="1"/>
    <col min="7689" max="7689" width="9" style="46" bestFit="1" customWidth="1"/>
    <col min="7690" max="7692" width="9.140625" style="46" customWidth="1"/>
    <col min="7693" max="7936" width="9.140625" style="46" hidden="1"/>
    <col min="7937" max="7938" width="9.140625" style="46" customWidth="1"/>
    <col min="7939" max="7939" width="52.85546875" style="46" customWidth="1"/>
    <col min="7940" max="7940" width="13.140625" style="46" bestFit="1" customWidth="1"/>
    <col min="7941" max="7942" width="10.140625" style="46" bestFit="1" customWidth="1"/>
    <col min="7943" max="7943" width="10.85546875" style="46" bestFit="1" customWidth="1"/>
    <col min="7944" max="7944" width="10" style="46" bestFit="1" customWidth="1"/>
    <col min="7945" max="7945" width="9" style="46" bestFit="1" customWidth="1"/>
    <col min="7946" max="7948" width="9.140625" style="46" customWidth="1"/>
    <col min="7949" max="8192" width="9.140625" style="46" hidden="1"/>
    <col min="8193" max="8194" width="9.140625" style="46" customWidth="1"/>
    <col min="8195" max="8195" width="52.85546875" style="46" customWidth="1"/>
    <col min="8196" max="8196" width="13.140625" style="46" bestFit="1" customWidth="1"/>
    <col min="8197" max="8198" width="10.140625" style="46" bestFit="1" customWidth="1"/>
    <col min="8199" max="8199" width="10.85546875" style="46" bestFit="1" customWidth="1"/>
    <col min="8200" max="8200" width="10" style="46" bestFit="1" customWidth="1"/>
    <col min="8201" max="8201" width="9" style="46" bestFit="1" customWidth="1"/>
    <col min="8202" max="8204" width="9.140625" style="46" customWidth="1"/>
    <col min="8205" max="8448" width="9.140625" style="46" hidden="1"/>
    <col min="8449" max="8450" width="9.140625" style="46" customWidth="1"/>
    <col min="8451" max="8451" width="52.85546875" style="46" customWidth="1"/>
    <col min="8452" max="8452" width="13.140625" style="46" bestFit="1" customWidth="1"/>
    <col min="8453" max="8454" width="10.140625" style="46" bestFit="1" customWidth="1"/>
    <col min="8455" max="8455" width="10.85546875" style="46" bestFit="1" customWidth="1"/>
    <col min="8456" max="8456" width="10" style="46" bestFit="1" customWidth="1"/>
    <col min="8457" max="8457" width="9" style="46" bestFit="1" customWidth="1"/>
    <col min="8458" max="8460" width="9.140625" style="46" customWidth="1"/>
    <col min="8461" max="8704" width="9.140625" style="46" hidden="1"/>
    <col min="8705" max="8706" width="9.140625" style="46" customWidth="1"/>
    <col min="8707" max="8707" width="52.85546875" style="46" customWidth="1"/>
    <col min="8708" max="8708" width="13.140625" style="46" bestFit="1" customWidth="1"/>
    <col min="8709" max="8710" width="10.140625" style="46" bestFit="1" customWidth="1"/>
    <col min="8711" max="8711" width="10.85546875" style="46" bestFit="1" customWidth="1"/>
    <col min="8712" max="8712" width="10" style="46" bestFit="1" customWidth="1"/>
    <col min="8713" max="8713" width="9" style="46" bestFit="1" customWidth="1"/>
    <col min="8714" max="8716" width="9.140625" style="46" customWidth="1"/>
    <col min="8717" max="8960" width="9.140625" style="46" hidden="1"/>
    <col min="8961" max="8962" width="9.140625" style="46" customWidth="1"/>
    <col min="8963" max="8963" width="52.85546875" style="46" customWidth="1"/>
    <col min="8964" max="8964" width="13.140625" style="46" bestFit="1" customWidth="1"/>
    <col min="8965" max="8966" width="10.140625" style="46" bestFit="1" customWidth="1"/>
    <col min="8967" max="8967" width="10.85546875" style="46" bestFit="1" customWidth="1"/>
    <col min="8968" max="8968" width="10" style="46" bestFit="1" customWidth="1"/>
    <col min="8969" max="8969" width="9" style="46" bestFit="1" customWidth="1"/>
    <col min="8970" max="8972" width="9.140625" style="46" customWidth="1"/>
    <col min="8973" max="9216" width="9.140625" style="46" hidden="1"/>
    <col min="9217" max="9218" width="9.140625" style="46" customWidth="1"/>
    <col min="9219" max="9219" width="52.85546875" style="46" customWidth="1"/>
    <col min="9220" max="9220" width="13.140625" style="46" bestFit="1" customWidth="1"/>
    <col min="9221" max="9222" width="10.140625" style="46" bestFit="1" customWidth="1"/>
    <col min="9223" max="9223" width="10.85546875" style="46" bestFit="1" customWidth="1"/>
    <col min="9224" max="9224" width="10" style="46" bestFit="1" customWidth="1"/>
    <col min="9225" max="9225" width="9" style="46" bestFit="1" customWidth="1"/>
    <col min="9226" max="9228" width="9.140625" style="46" customWidth="1"/>
    <col min="9229" max="9472" width="9.140625" style="46" hidden="1"/>
    <col min="9473" max="9474" width="9.140625" style="46" customWidth="1"/>
    <col min="9475" max="9475" width="52.85546875" style="46" customWidth="1"/>
    <col min="9476" max="9476" width="13.140625" style="46" bestFit="1" customWidth="1"/>
    <col min="9477" max="9478" width="10.140625" style="46" bestFit="1" customWidth="1"/>
    <col min="9479" max="9479" width="10.85546875" style="46" bestFit="1" customWidth="1"/>
    <col min="9480" max="9480" width="10" style="46" bestFit="1" customWidth="1"/>
    <col min="9481" max="9481" width="9" style="46" bestFit="1" customWidth="1"/>
    <col min="9482" max="9484" width="9.140625" style="46" customWidth="1"/>
    <col min="9485" max="9728" width="9.140625" style="46" hidden="1"/>
    <col min="9729" max="9730" width="9.140625" style="46" customWidth="1"/>
    <col min="9731" max="9731" width="52.85546875" style="46" customWidth="1"/>
    <col min="9732" max="9732" width="13.140625" style="46" bestFit="1" customWidth="1"/>
    <col min="9733" max="9734" width="10.140625" style="46" bestFit="1" customWidth="1"/>
    <col min="9735" max="9735" width="10.85546875" style="46" bestFit="1" customWidth="1"/>
    <col min="9736" max="9736" width="10" style="46" bestFit="1" customWidth="1"/>
    <col min="9737" max="9737" width="9" style="46" bestFit="1" customWidth="1"/>
    <col min="9738" max="9740" width="9.140625" style="46" customWidth="1"/>
    <col min="9741" max="9984" width="9.140625" style="46" hidden="1"/>
    <col min="9985" max="9986" width="9.140625" style="46" customWidth="1"/>
    <col min="9987" max="9987" width="52.85546875" style="46" customWidth="1"/>
    <col min="9988" max="9988" width="13.140625" style="46" bestFit="1" customWidth="1"/>
    <col min="9989" max="9990" width="10.140625" style="46" bestFit="1" customWidth="1"/>
    <col min="9991" max="9991" width="10.85546875" style="46" bestFit="1" customWidth="1"/>
    <col min="9992" max="9992" width="10" style="46" bestFit="1" customWidth="1"/>
    <col min="9993" max="9993" width="9" style="46" bestFit="1" customWidth="1"/>
    <col min="9994" max="9996" width="9.140625" style="46" customWidth="1"/>
    <col min="9997" max="10240" width="9.140625" style="46" hidden="1"/>
    <col min="10241" max="10242" width="9.140625" style="46" customWidth="1"/>
    <col min="10243" max="10243" width="52.85546875" style="46" customWidth="1"/>
    <col min="10244" max="10244" width="13.140625" style="46" bestFit="1" customWidth="1"/>
    <col min="10245" max="10246" width="10.140625" style="46" bestFit="1" customWidth="1"/>
    <col min="10247" max="10247" width="10.85546875" style="46" bestFit="1" customWidth="1"/>
    <col min="10248" max="10248" width="10" style="46" bestFit="1" customWidth="1"/>
    <col min="10249" max="10249" width="9" style="46" bestFit="1" customWidth="1"/>
    <col min="10250" max="10252" width="9.140625" style="46" customWidth="1"/>
    <col min="10253" max="10496" width="9.140625" style="46" hidden="1"/>
    <col min="10497" max="10498" width="9.140625" style="46" customWidth="1"/>
    <col min="10499" max="10499" width="52.85546875" style="46" customWidth="1"/>
    <col min="10500" max="10500" width="13.140625" style="46" bestFit="1" customWidth="1"/>
    <col min="10501" max="10502" width="10.140625" style="46" bestFit="1" customWidth="1"/>
    <col min="10503" max="10503" width="10.85546875" style="46" bestFit="1" customWidth="1"/>
    <col min="10504" max="10504" width="10" style="46" bestFit="1" customWidth="1"/>
    <col min="10505" max="10505" width="9" style="46" bestFit="1" customWidth="1"/>
    <col min="10506" max="10508" width="9.140625" style="46" customWidth="1"/>
    <col min="10509" max="10752" width="9.140625" style="46" hidden="1"/>
    <col min="10753" max="10754" width="9.140625" style="46" customWidth="1"/>
    <col min="10755" max="10755" width="52.85546875" style="46" customWidth="1"/>
    <col min="10756" max="10756" width="13.140625" style="46" bestFit="1" customWidth="1"/>
    <col min="10757" max="10758" width="10.140625" style="46" bestFit="1" customWidth="1"/>
    <col min="10759" max="10759" width="10.85546875" style="46" bestFit="1" customWidth="1"/>
    <col min="10760" max="10760" width="10" style="46" bestFit="1" customWidth="1"/>
    <col min="10761" max="10761" width="9" style="46" bestFit="1" customWidth="1"/>
    <col min="10762" max="10764" width="9.140625" style="46" customWidth="1"/>
    <col min="10765" max="11008" width="9.140625" style="46" hidden="1"/>
    <col min="11009" max="11010" width="9.140625" style="46" customWidth="1"/>
    <col min="11011" max="11011" width="52.85546875" style="46" customWidth="1"/>
    <col min="11012" max="11012" width="13.140625" style="46" bestFit="1" customWidth="1"/>
    <col min="11013" max="11014" width="10.140625" style="46" bestFit="1" customWidth="1"/>
    <col min="11015" max="11015" width="10.85546875" style="46" bestFit="1" customWidth="1"/>
    <col min="11016" max="11016" width="10" style="46" bestFit="1" customWidth="1"/>
    <col min="11017" max="11017" width="9" style="46" bestFit="1" customWidth="1"/>
    <col min="11018" max="11020" width="9.140625" style="46" customWidth="1"/>
    <col min="11021" max="11264" width="9.140625" style="46" hidden="1"/>
    <col min="11265" max="11266" width="9.140625" style="46" customWidth="1"/>
    <col min="11267" max="11267" width="52.85546875" style="46" customWidth="1"/>
    <col min="11268" max="11268" width="13.140625" style="46" bestFit="1" customWidth="1"/>
    <col min="11269" max="11270" width="10.140625" style="46" bestFit="1" customWidth="1"/>
    <col min="11271" max="11271" width="10.85546875" style="46" bestFit="1" customWidth="1"/>
    <col min="11272" max="11272" width="10" style="46" bestFit="1" customWidth="1"/>
    <col min="11273" max="11273" width="9" style="46" bestFit="1" customWidth="1"/>
    <col min="11274" max="11276" width="9.140625" style="46" customWidth="1"/>
    <col min="11277" max="11520" width="9.140625" style="46" hidden="1"/>
    <col min="11521" max="11522" width="9.140625" style="46" customWidth="1"/>
    <col min="11523" max="11523" width="52.85546875" style="46" customWidth="1"/>
    <col min="11524" max="11524" width="13.140625" style="46" bestFit="1" customWidth="1"/>
    <col min="11525" max="11526" width="10.140625" style="46" bestFit="1" customWidth="1"/>
    <col min="11527" max="11527" width="10.85546875" style="46" bestFit="1" customWidth="1"/>
    <col min="11528" max="11528" width="10" style="46" bestFit="1" customWidth="1"/>
    <col min="11529" max="11529" width="9" style="46" bestFit="1" customWidth="1"/>
    <col min="11530" max="11532" width="9.140625" style="46" customWidth="1"/>
    <col min="11533" max="11776" width="9.140625" style="46" hidden="1"/>
    <col min="11777" max="11778" width="9.140625" style="46" customWidth="1"/>
    <col min="11779" max="11779" width="52.85546875" style="46" customWidth="1"/>
    <col min="11780" max="11780" width="13.140625" style="46" bestFit="1" customWidth="1"/>
    <col min="11781" max="11782" width="10.140625" style="46" bestFit="1" customWidth="1"/>
    <col min="11783" max="11783" width="10.85546875" style="46" bestFit="1" customWidth="1"/>
    <col min="11784" max="11784" width="10" style="46" bestFit="1" customWidth="1"/>
    <col min="11785" max="11785" width="9" style="46" bestFit="1" customWidth="1"/>
    <col min="11786" max="11788" width="9.140625" style="46" customWidth="1"/>
    <col min="11789" max="12032" width="9.140625" style="46" hidden="1"/>
    <col min="12033" max="12034" width="9.140625" style="46" customWidth="1"/>
    <col min="12035" max="12035" width="52.85546875" style="46" customWidth="1"/>
    <col min="12036" max="12036" width="13.140625" style="46" bestFit="1" customWidth="1"/>
    <col min="12037" max="12038" width="10.140625" style="46" bestFit="1" customWidth="1"/>
    <col min="12039" max="12039" width="10.85546875" style="46" bestFit="1" customWidth="1"/>
    <col min="12040" max="12040" width="10" style="46" bestFit="1" customWidth="1"/>
    <col min="12041" max="12041" width="9" style="46" bestFit="1" customWidth="1"/>
    <col min="12042" max="12044" width="9.140625" style="46" customWidth="1"/>
    <col min="12045" max="12288" width="9.140625" style="46" hidden="1"/>
    <col min="12289" max="12290" width="9.140625" style="46" customWidth="1"/>
    <col min="12291" max="12291" width="52.85546875" style="46" customWidth="1"/>
    <col min="12292" max="12292" width="13.140625" style="46" bestFit="1" customWidth="1"/>
    <col min="12293" max="12294" width="10.140625" style="46" bestFit="1" customWidth="1"/>
    <col min="12295" max="12295" width="10.85546875" style="46" bestFit="1" customWidth="1"/>
    <col min="12296" max="12296" width="10" style="46" bestFit="1" customWidth="1"/>
    <col min="12297" max="12297" width="9" style="46" bestFit="1" customWidth="1"/>
    <col min="12298" max="12300" width="9.140625" style="46" customWidth="1"/>
    <col min="12301" max="12544" width="9.140625" style="46" hidden="1"/>
    <col min="12545" max="12546" width="9.140625" style="46" customWidth="1"/>
    <col min="12547" max="12547" width="52.85546875" style="46" customWidth="1"/>
    <col min="12548" max="12548" width="13.140625" style="46" bestFit="1" customWidth="1"/>
    <col min="12549" max="12550" width="10.140625" style="46" bestFit="1" customWidth="1"/>
    <col min="12551" max="12551" width="10.85546875" style="46" bestFit="1" customWidth="1"/>
    <col min="12552" max="12552" width="10" style="46" bestFit="1" customWidth="1"/>
    <col min="12553" max="12553" width="9" style="46" bestFit="1" customWidth="1"/>
    <col min="12554" max="12556" width="9.140625" style="46" customWidth="1"/>
    <col min="12557" max="12800" width="9.140625" style="46" hidden="1"/>
    <col min="12801" max="12802" width="9.140625" style="46" customWidth="1"/>
    <col min="12803" max="12803" width="52.85546875" style="46" customWidth="1"/>
    <col min="12804" max="12804" width="13.140625" style="46" bestFit="1" customWidth="1"/>
    <col min="12805" max="12806" width="10.140625" style="46" bestFit="1" customWidth="1"/>
    <col min="12807" max="12807" width="10.85546875" style="46" bestFit="1" customWidth="1"/>
    <col min="12808" max="12808" width="10" style="46" bestFit="1" customWidth="1"/>
    <col min="12809" max="12809" width="9" style="46" bestFit="1" customWidth="1"/>
    <col min="12810" max="12812" width="9.140625" style="46" customWidth="1"/>
    <col min="12813" max="13056" width="9.140625" style="46" hidden="1"/>
    <col min="13057" max="13058" width="9.140625" style="46" customWidth="1"/>
    <col min="13059" max="13059" width="52.85546875" style="46" customWidth="1"/>
    <col min="13060" max="13060" width="13.140625" style="46" bestFit="1" customWidth="1"/>
    <col min="13061" max="13062" width="10.140625" style="46" bestFit="1" customWidth="1"/>
    <col min="13063" max="13063" width="10.85546875" style="46" bestFit="1" customWidth="1"/>
    <col min="13064" max="13064" width="10" style="46" bestFit="1" customWidth="1"/>
    <col min="13065" max="13065" width="9" style="46" bestFit="1" customWidth="1"/>
    <col min="13066" max="13068" width="9.140625" style="46" customWidth="1"/>
    <col min="13069" max="13312" width="9.140625" style="46" hidden="1"/>
    <col min="13313" max="13314" width="9.140625" style="46" customWidth="1"/>
    <col min="13315" max="13315" width="52.85546875" style="46" customWidth="1"/>
    <col min="13316" max="13316" width="13.140625" style="46" bestFit="1" customWidth="1"/>
    <col min="13317" max="13318" width="10.140625" style="46" bestFit="1" customWidth="1"/>
    <col min="13319" max="13319" width="10.85546875" style="46" bestFit="1" customWidth="1"/>
    <col min="13320" max="13320" width="10" style="46" bestFit="1" customWidth="1"/>
    <col min="13321" max="13321" width="9" style="46" bestFit="1" customWidth="1"/>
    <col min="13322" max="13324" width="9.140625" style="46" customWidth="1"/>
    <col min="13325" max="13568" width="9.140625" style="46" hidden="1"/>
    <col min="13569" max="13570" width="9.140625" style="46" customWidth="1"/>
    <col min="13571" max="13571" width="52.85546875" style="46" customWidth="1"/>
    <col min="13572" max="13572" width="13.140625" style="46" bestFit="1" customWidth="1"/>
    <col min="13573" max="13574" width="10.140625" style="46" bestFit="1" customWidth="1"/>
    <col min="13575" max="13575" width="10.85546875" style="46" bestFit="1" customWidth="1"/>
    <col min="13576" max="13576" width="10" style="46" bestFit="1" customWidth="1"/>
    <col min="13577" max="13577" width="9" style="46" bestFit="1" customWidth="1"/>
    <col min="13578" max="13580" width="9.140625" style="46" customWidth="1"/>
    <col min="13581" max="13824" width="9.140625" style="46" hidden="1"/>
    <col min="13825" max="13826" width="9.140625" style="46" customWidth="1"/>
    <col min="13827" max="13827" width="52.85546875" style="46" customWidth="1"/>
    <col min="13828" max="13828" width="13.140625" style="46" bestFit="1" customWidth="1"/>
    <col min="13829" max="13830" width="10.140625" style="46" bestFit="1" customWidth="1"/>
    <col min="13831" max="13831" width="10.85546875" style="46" bestFit="1" customWidth="1"/>
    <col min="13832" max="13832" width="10" style="46" bestFit="1" customWidth="1"/>
    <col min="13833" max="13833" width="9" style="46" bestFit="1" customWidth="1"/>
    <col min="13834" max="13836" width="9.140625" style="46" customWidth="1"/>
    <col min="13837" max="14080" width="9.140625" style="46" hidden="1"/>
    <col min="14081" max="14082" width="9.140625" style="46" customWidth="1"/>
    <col min="14083" max="14083" width="52.85546875" style="46" customWidth="1"/>
    <col min="14084" max="14084" width="13.140625" style="46" bestFit="1" customWidth="1"/>
    <col min="14085" max="14086" width="10.140625" style="46" bestFit="1" customWidth="1"/>
    <col min="14087" max="14087" width="10.85546875" style="46" bestFit="1" customWidth="1"/>
    <col min="14088" max="14088" width="10" style="46" bestFit="1" customWidth="1"/>
    <col min="14089" max="14089" width="9" style="46" bestFit="1" customWidth="1"/>
    <col min="14090" max="14092" width="9.140625" style="46" customWidth="1"/>
    <col min="14093" max="14336" width="9.140625" style="46" hidden="1"/>
    <col min="14337" max="14338" width="9.140625" style="46" customWidth="1"/>
    <col min="14339" max="14339" width="52.85546875" style="46" customWidth="1"/>
    <col min="14340" max="14340" width="13.140625" style="46" bestFit="1" customWidth="1"/>
    <col min="14341" max="14342" width="10.140625" style="46" bestFit="1" customWidth="1"/>
    <col min="14343" max="14343" width="10.85546875" style="46" bestFit="1" customWidth="1"/>
    <col min="14344" max="14344" width="10" style="46" bestFit="1" customWidth="1"/>
    <col min="14345" max="14345" width="9" style="46" bestFit="1" customWidth="1"/>
    <col min="14346" max="14348" width="9.140625" style="46" customWidth="1"/>
    <col min="14349" max="14592" width="9.140625" style="46" hidden="1"/>
    <col min="14593" max="14594" width="9.140625" style="46" customWidth="1"/>
    <col min="14595" max="14595" width="52.85546875" style="46" customWidth="1"/>
    <col min="14596" max="14596" width="13.140625" style="46" bestFit="1" customWidth="1"/>
    <col min="14597" max="14598" width="10.140625" style="46" bestFit="1" customWidth="1"/>
    <col min="14599" max="14599" width="10.85546875" style="46" bestFit="1" customWidth="1"/>
    <col min="14600" max="14600" width="10" style="46" bestFit="1" customWidth="1"/>
    <col min="14601" max="14601" width="9" style="46" bestFit="1" customWidth="1"/>
    <col min="14602" max="14604" width="9.140625" style="46" customWidth="1"/>
    <col min="14605" max="14848" width="9.140625" style="46" hidden="1"/>
    <col min="14849" max="14850" width="9.140625" style="46" customWidth="1"/>
    <col min="14851" max="14851" width="52.85546875" style="46" customWidth="1"/>
    <col min="14852" max="14852" width="13.140625" style="46" bestFit="1" customWidth="1"/>
    <col min="14853" max="14854" width="10.140625" style="46" bestFit="1" customWidth="1"/>
    <col min="14855" max="14855" width="10.85546875" style="46" bestFit="1" customWidth="1"/>
    <col min="14856" max="14856" width="10" style="46" bestFit="1" customWidth="1"/>
    <col min="14857" max="14857" width="9" style="46" bestFit="1" customWidth="1"/>
    <col min="14858" max="14860" width="9.140625" style="46" customWidth="1"/>
    <col min="14861" max="15104" width="9.140625" style="46" hidden="1"/>
    <col min="15105" max="15106" width="9.140625" style="46" customWidth="1"/>
    <col min="15107" max="15107" width="52.85546875" style="46" customWidth="1"/>
    <col min="15108" max="15108" width="13.140625" style="46" bestFit="1" customWidth="1"/>
    <col min="15109" max="15110" width="10.140625" style="46" bestFit="1" customWidth="1"/>
    <col min="15111" max="15111" width="10.85546875" style="46" bestFit="1" customWidth="1"/>
    <col min="15112" max="15112" width="10" style="46" bestFit="1" customWidth="1"/>
    <col min="15113" max="15113" width="9" style="46" bestFit="1" customWidth="1"/>
    <col min="15114" max="15116" width="9.140625" style="46" customWidth="1"/>
    <col min="15117" max="15360" width="9.140625" style="46" hidden="1"/>
    <col min="15361" max="15362" width="9.140625" style="46" customWidth="1"/>
    <col min="15363" max="15363" width="52.85546875" style="46" customWidth="1"/>
    <col min="15364" max="15364" width="13.140625" style="46" bestFit="1" customWidth="1"/>
    <col min="15365" max="15366" width="10.140625" style="46" bestFit="1" customWidth="1"/>
    <col min="15367" max="15367" width="10.85546875" style="46" bestFit="1" customWidth="1"/>
    <col min="15368" max="15368" width="10" style="46" bestFit="1" customWidth="1"/>
    <col min="15369" max="15369" width="9" style="46" bestFit="1" customWidth="1"/>
    <col min="15370" max="15372" width="9.140625" style="46" customWidth="1"/>
    <col min="15373" max="15616" width="9.140625" style="46" hidden="1"/>
    <col min="15617" max="15618" width="9.140625" style="46" customWidth="1"/>
    <col min="15619" max="15619" width="52.85546875" style="46" customWidth="1"/>
    <col min="15620" max="15620" width="13.140625" style="46" bestFit="1" customWidth="1"/>
    <col min="15621" max="15622" width="10.140625" style="46" bestFit="1" customWidth="1"/>
    <col min="15623" max="15623" width="10.85546875" style="46" bestFit="1" customWidth="1"/>
    <col min="15624" max="15624" width="10" style="46" bestFit="1" customWidth="1"/>
    <col min="15625" max="15625" width="9" style="46" bestFit="1" customWidth="1"/>
    <col min="15626" max="15628" width="9.140625" style="46" customWidth="1"/>
    <col min="15629" max="15872" width="9.140625" style="46" hidden="1"/>
    <col min="15873" max="15874" width="9.140625" style="46" customWidth="1"/>
    <col min="15875" max="15875" width="52.85546875" style="46" customWidth="1"/>
    <col min="15876" max="15876" width="13.140625" style="46" bestFit="1" customWidth="1"/>
    <col min="15877" max="15878" width="10.140625" style="46" bestFit="1" customWidth="1"/>
    <col min="15879" max="15879" width="10.85546875" style="46" bestFit="1" customWidth="1"/>
    <col min="15880" max="15880" width="10" style="46" bestFit="1" customWidth="1"/>
    <col min="15881" max="15881" width="9" style="46" bestFit="1" customWidth="1"/>
    <col min="15882" max="15884" width="9.140625" style="46" customWidth="1"/>
    <col min="15885" max="16128" width="9.140625" style="46" hidden="1"/>
    <col min="16129" max="16130" width="9.140625" style="46" customWidth="1"/>
    <col min="16131" max="16131" width="52.85546875" style="46" customWidth="1"/>
    <col min="16132" max="16132" width="13.140625" style="46" bestFit="1" customWidth="1"/>
    <col min="16133" max="16134" width="10.140625" style="46" bestFit="1" customWidth="1"/>
    <col min="16135" max="16135" width="10.85546875" style="46" bestFit="1" customWidth="1"/>
    <col min="16136" max="16136" width="10" style="46" bestFit="1" customWidth="1"/>
    <col min="16137" max="16137" width="9" style="46" bestFit="1" customWidth="1"/>
    <col min="16138" max="16140" width="9.140625" style="46" customWidth="1"/>
    <col min="16141" max="16384" width="9.140625" style="46" hidden="1"/>
  </cols>
  <sheetData>
    <row r="1" spans="1:12" x14ac:dyDescent="0.25">
      <c r="A1" s="44"/>
      <c r="B1" s="44"/>
      <c r="C1" s="44"/>
      <c r="D1" s="45"/>
      <c r="E1" s="45"/>
      <c r="F1" s="45"/>
      <c r="G1" s="45"/>
      <c r="H1" s="44"/>
      <c r="I1" s="44"/>
      <c r="J1" s="44"/>
      <c r="K1" s="44"/>
      <c r="L1" s="44"/>
    </row>
    <row r="2" spans="1:12" ht="15" customHeight="1" x14ac:dyDescent="0.25">
      <c r="A2" s="44"/>
      <c r="B2" s="227" t="s">
        <v>186</v>
      </c>
      <c r="C2" s="227"/>
      <c r="D2" s="227"/>
      <c r="E2" s="227"/>
      <c r="F2" s="227"/>
      <c r="G2" s="227"/>
      <c r="H2" s="227"/>
      <c r="I2" s="227"/>
      <c r="J2" s="44"/>
      <c r="K2" s="44"/>
      <c r="L2" s="44"/>
    </row>
    <row r="3" spans="1:12" ht="15.75" thickBot="1" x14ac:dyDescent="0.3">
      <c r="A3" s="44"/>
      <c r="B3" s="44"/>
      <c r="C3" s="44"/>
      <c r="D3" s="44"/>
      <c r="E3" s="44"/>
      <c r="F3" s="44"/>
      <c r="G3" s="44"/>
      <c r="H3" s="44"/>
      <c r="I3" s="44"/>
      <c r="J3" s="44"/>
      <c r="K3" s="44"/>
      <c r="L3" s="44"/>
    </row>
    <row r="4" spans="1:12" ht="24.6" customHeight="1" thickBot="1" x14ac:dyDescent="0.3">
      <c r="A4" s="44"/>
      <c r="B4" s="228" t="s">
        <v>187</v>
      </c>
      <c r="C4" s="230" t="s">
        <v>188</v>
      </c>
      <c r="D4" s="232" t="s">
        <v>252</v>
      </c>
      <c r="E4" s="231" t="s">
        <v>278</v>
      </c>
      <c r="F4" s="231"/>
      <c r="G4" s="231"/>
      <c r="H4" s="231"/>
      <c r="I4" s="231"/>
      <c r="J4" s="44"/>
      <c r="K4" s="44"/>
      <c r="L4" s="44"/>
    </row>
    <row r="5" spans="1:12" ht="15.75" thickBot="1" x14ac:dyDescent="0.3">
      <c r="A5" s="44"/>
      <c r="B5" s="229"/>
      <c r="C5" s="230"/>
      <c r="D5" s="233"/>
      <c r="E5" s="47" t="s">
        <v>253</v>
      </c>
      <c r="F5" s="47" t="s">
        <v>280</v>
      </c>
      <c r="G5" s="47" t="s">
        <v>281</v>
      </c>
      <c r="H5" s="47" t="s">
        <v>282</v>
      </c>
      <c r="I5" s="47" t="s">
        <v>283</v>
      </c>
      <c r="J5" s="44"/>
      <c r="K5" s="44"/>
      <c r="L5" s="44"/>
    </row>
    <row r="6" spans="1:12" ht="15.75" customHeight="1" thickBot="1" x14ac:dyDescent="0.3">
      <c r="A6" s="44"/>
      <c r="B6" s="53"/>
      <c r="C6" s="226" t="s">
        <v>190</v>
      </c>
      <c r="D6" s="226"/>
      <c r="E6" s="226"/>
      <c r="F6" s="226"/>
      <c r="G6" s="226"/>
      <c r="H6" s="226"/>
      <c r="I6" s="226"/>
      <c r="J6" s="44"/>
      <c r="K6" s="44"/>
      <c r="L6" s="44"/>
    </row>
    <row r="7" spans="1:12" ht="15.75" thickBot="1" x14ac:dyDescent="0.3">
      <c r="A7" s="44"/>
      <c r="B7" s="54">
        <v>1</v>
      </c>
      <c r="C7" s="55" t="s">
        <v>255</v>
      </c>
      <c r="D7" s="56">
        <f>D8</f>
        <v>0</v>
      </c>
      <c r="E7" s="56">
        <f>E8</f>
        <v>20</v>
      </c>
      <c r="F7" s="56">
        <f>F8</f>
        <v>23</v>
      </c>
      <c r="G7" s="56">
        <f>G8</f>
        <v>22</v>
      </c>
      <c r="H7" s="56">
        <f t="shared" ref="H7:I7" si="0">H8</f>
        <v>24</v>
      </c>
      <c r="I7" s="56">
        <f t="shared" si="0"/>
        <v>32</v>
      </c>
      <c r="J7" s="44"/>
      <c r="K7" s="44"/>
      <c r="L7" s="44"/>
    </row>
    <row r="8" spans="1:12" ht="15.75" thickBot="1" x14ac:dyDescent="0.3">
      <c r="A8" s="44"/>
      <c r="B8" s="49">
        <v>2</v>
      </c>
      <c r="C8" s="52" t="s">
        <v>191</v>
      </c>
      <c r="D8" s="51">
        <f>'1 - CPP'!F7</f>
        <v>0</v>
      </c>
      <c r="E8" s="51">
        <v>20</v>
      </c>
      <c r="F8" s="51">
        <v>23</v>
      </c>
      <c r="G8" s="51">
        <v>22</v>
      </c>
      <c r="H8" s="51">
        <v>24</v>
      </c>
      <c r="I8" s="51">
        <v>32</v>
      </c>
      <c r="J8" s="44"/>
      <c r="K8" s="44"/>
      <c r="L8" s="44"/>
    </row>
    <row r="9" spans="1:12" ht="15.75" thickBot="1" x14ac:dyDescent="0.3">
      <c r="A9" s="44"/>
      <c r="B9" s="54">
        <v>3</v>
      </c>
      <c r="C9" s="55" t="s">
        <v>256</v>
      </c>
      <c r="D9" s="56">
        <f>SUM(D10:D20)</f>
        <v>0</v>
      </c>
      <c r="E9" s="56">
        <f>SUM(E10:E20)</f>
        <v>0</v>
      </c>
      <c r="F9" s="56">
        <f>SUM(F10:F20)</f>
        <v>0</v>
      </c>
      <c r="G9" s="56">
        <f>SUM(G10:G20)</f>
        <v>0</v>
      </c>
      <c r="H9" s="56">
        <f t="shared" ref="H9:I9" si="1">SUM(H10:H20)</f>
        <v>0</v>
      </c>
      <c r="I9" s="56">
        <f t="shared" si="1"/>
        <v>0</v>
      </c>
      <c r="J9" s="44"/>
      <c r="K9" s="44"/>
      <c r="L9" s="44"/>
    </row>
    <row r="10" spans="1:12" ht="15.75" thickBot="1" x14ac:dyDescent="0.3">
      <c r="A10" s="44"/>
      <c r="B10" s="49">
        <v>4</v>
      </c>
      <c r="C10" s="52" t="s">
        <v>192</v>
      </c>
      <c r="D10" s="51">
        <v>0</v>
      </c>
      <c r="E10" s="51">
        <f>'1 - CPP'!F20</f>
        <v>0</v>
      </c>
      <c r="F10" s="51">
        <f>'1 - CPP'!G20</f>
        <v>0</v>
      </c>
      <c r="G10" s="51">
        <f>'1 - CPP'!H20</f>
        <v>0</v>
      </c>
      <c r="H10" s="51">
        <f>'1 - CPP'!I20</f>
        <v>0</v>
      </c>
      <c r="I10" s="51">
        <f>'1 - CPP'!J20</f>
        <v>0</v>
      </c>
      <c r="J10" s="44"/>
      <c r="K10" s="44"/>
      <c r="L10" s="44"/>
    </row>
    <row r="11" spans="1:12" ht="15.75" thickBot="1" x14ac:dyDescent="0.3">
      <c r="A11" s="44"/>
      <c r="B11" s="49">
        <v>5</v>
      </c>
      <c r="C11" s="52" t="s">
        <v>193</v>
      </c>
      <c r="D11" s="51"/>
      <c r="E11" s="51"/>
      <c r="F11" s="51"/>
      <c r="G11" s="51"/>
      <c r="H11" s="51"/>
      <c r="I11" s="51"/>
      <c r="J11" s="44"/>
      <c r="K11" s="44"/>
      <c r="L11" s="44"/>
    </row>
    <row r="12" spans="1:12" ht="15.75" thickBot="1" x14ac:dyDescent="0.3">
      <c r="A12" s="44"/>
      <c r="B12" s="49">
        <v>6</v>
      </c>
      <c r="C12" s="52" t="s">
        <v>194</v>
      </c>
      <c r="D12" s="51"/>
      <c r="E12" s="51"/>
      <c r="F12" s="51"/>
      <c r="G12" s="51"/>
      <c r="H12" s="51"/>
      <c r="I12" s="51"/>
      <c r="J12" s="44"/>
      <c r="K12" s="44"/>
      <c r="L12" s="44"/>
    </row>
    <row r="13" spans="1:12" ht="15.75" thickBot="1" x14ac:dyDescent="0.3">
      <c r="A13" s="44"/>
      <c r="B13" s="49">
        <v>7</v>
      </c>
      <c r="C13" s="52" t="s">
        <v>195</v>
      </c>
      <c r="D13" s="51"/>
      <c r="E13" s="51"/>
      <c r="F13" s="51"/>
      <c r="G13" s="51"/>
      <c r="H13" s="51"/>
      <c r="I13" s="51"/>
      <c r="J13" s="44"/>
      <c r="K13" s="44"/>
      <c r="L13" s="44"/>
    </row>
    <row r="14" spans="1:12" ht="15.75" thickBot="1" x14ac:dyDescent="0.3">
      <c r="A14" s="44"/>
      <c r="B14" s="49">
        <v>8</v>
      </c>
      <c r="C14" s="52" t="s">
        <v>196</v>
      </c>
      <c r="D14" s="51"/>
      <c r="E14" s="51"/>
      <c r="F14" s="51"/>
      <c r="G14" s="51"/>
      <c r="H14" s="51"/>
      <c r="I14" s="51"/>
      <c r="J14" s="44"/>
      <c r="K14" s="44"/>
      <c r="L14" s="44"/>
    </row>
    <row r="15" spans="1:12" ht="15.75" thickBot="1" x14ac:dyDescent="0.3">
      <c r="A15" s="44"/>
      <c r="B15" s="49">
        <v>9</v>
      </c>
      <c r="C15" s="52" t="s">
        <v>197</v>
      </c>
      <c r="D15" s="51"/>
      <c r="E15" s="51"/>
      <c r="F15" s="51"/>
      <c r="G15" s="51"/>
      <c r="H15" s="51"/>
      <c r="I15" s="51"/>
      <c r="J15" s="44"/>
      <c r="K15" s="44"/>
      <c r="L15" s="44"/>
    </row>
    <row r="16" spans="1:12" ht="15.75" thickBot="1" x14ac:dyDescent="0.3">
      <c r="A16" s="44"/>
      <c r="B16" s="49">
        <v>10</v>
      </c>
      <c r="C16" s="52" t="s">
        <v>198</v>
      </c>
      <c r="D16" s="51"/>
      <c r="E16" s="51"/>
      <c r="F16" s="51"/>
      <c r="G16" s="51"/>
      <c r="H16" s="51"/>
      <c r="I16" s="51"/>
      <c r="J16" s="44"/>
      <c r="K16" s="44"/>
      <c r="L16" s="44"/>
    </row>
    <row r="17" spans="1:12" ht="15.75" thickBot="1" x14ac:dyDescent="0.3">
      <c r="A17" s="44"/>
      <c r="B17" s="49">
        <v>11</v>
      </c>
      <c r="C17" s="52" t="s">
        <v>199</v>
      </c>
      <c r="D17" s="51"/>
      <c r="E17" s="51"/>
      <c r="F17" s="51"/>
      <c r="G17" s="51"/>
      <c r="H17" s="51"/>
      <c r="I17" s="51"/>
      <c r="J17" s="44"/>
      <c r="K17" s="44"/>
      <c r="L17" s="44"/>
    </row>
    <row r="18" spans="1:12" ht="15.75" thickBot="1" x14ac:dyDescent="0.3">
      <c r="A18" s="44"/>
      <c r="B18" s="49">
        <v>12</v>
      </c>
      <c r="C18" s="52" t="s">
        <v>200</v>
      </c>
      <c r="D18" s="51"/>
      <c r="E18" s="51"/>
      <c r="F18" s="51"/>
      <c r="G18" s="51"/>
      <c r="H18" s="51"/>
      <c r="I18" s="51"/>
      <c r="J18" s="44"/>
      <c r="K18" s="44"/>
      <c r="L18" s="44"/>
    </row>
    <row r="19" spans="1:12" ht="15.75" thickBot="1" x14ac:dyDescent="0.3">
      <c r="A19" s="44"/>
      <c r="B19" s="49">
        <v>13</v>
      </c>
      <c r="C19" s="52" t="s">
        <v>201</v>
      </c>
      <c r="D19" s="51"/>
      <c r="E19" s="51"/>
      <c r="F19" s="51"/>
      <c r="G19" s="51"/>
      <c r="H19" s="51"/>
      <c r="I19" s="51"/>
      <c r="J19" s="44"/>
      <c r="K19" s="44"/>
      <c r="L19" s="44"/>
    </row>
    <row r="20" spans="1:12" ht="15.75" thickBot="1" x14ac:dyDescent="0.3">
      <c r="A20" s="44"/>
      <c r="B20" s="49">
        <v>14</v>
      </c>
      <c r="C20" s="52" t="s">
        <v>202</v>
      </c>
      <c r="D20" s="51"/>
      <c r="E20" s="51"/>
      <c r="F20" s="51"/>
      <c r="G20" s="51"/>
      <c r="H20" s="51"/>
      <c r="I20" s="51"/>
      <c r="J20" s="44"/>
      <c r="K20" s="44"/>
      <c r="L20" s="44"/>
    </row>
    <row r="21" spans="1:12" ht="25.9" customHeight="1" thickBot="1" x14ac:dyDescent="0.3">
      <c r="A21" s="44"/>
      <c r="B21" s="54">
        <v>15</v>
      </c>
      <c r="C21" s="55" t="s">
        <v>257</v>
      </c>
      <c r="D21" s="56">
        <f>D7-D9</f>
        <v>0</v>
      </c>
      <c r="E21" s="56">
        <f>E7-E9</f>
        <v>20</v>
      </c>
      <c r="F21" s="56">
        <f>F7-F9</f>
        <v>23</v>
      </c>
      <c r="G21" s="56">
        <f>G7-G9</f>
        <v>22</v>
      </c>
      <c r="H21" s="56">
        <f t="shared" ref="H21:I21" si="2">H7-H9</f>
        <v>24</v>
      </c>
      <c r="I21" s="56">
        <f t="shared" si="2"/>
        <v>32</v>
      </c>
      <c r="J21" s="44"/>
      <c r="K21" s="44"/>
      <c r="L21" s="44"/>
    </row>
    <row r="22" spans="1:12" ht="27" customHeight="1" thickBot="1" x14ac:dyDescent="0.3">
      <c r="A22" s="44"/>
      <c r="B22" s="49">
        <v>16</v>
      </c>
      <c r="C22" s="50" t="s">
        <v>258</v>
      </c>
      <c r="D22" s="51">
        <f>D23-D24+D25</f>
        <v>0</v>
      </c>
      <c r="E22" s="51">
        <f>E23-E24+E25</f>
        <v>0</v>
      </c>
      <c r="F22" s="51">
        <f>F23-F24+F25</f>
        <v>0</v>
      </c>
      <c r="G22" s="51">
        <f>G23-G24+G25</f>
        <v>0</v>
      </c>
      <c r="H22" s="51">
        <f t="shared" ref="H22:I22" si="3">H23-H24+H25</f>
        <v>0</v>
      </c>
      <c r="I22" s="51">
        <f t="shared" si="3"/>
        <v>0</v>
      </c>
      <c r="J22" s="44"/>
      <c r="K22" s="44"/>
      <c r="L22" s="44"/>
    </row>
    <row r="23" spans="1:12" ht="15.75" thickBot="1" x14ac:dyDescent="0.3">
      <c r="A23" s="44"/>
      <c r="B23" s="49">
        <v>17</v>
      </c>
      <c r="C23" s="52" t="s">
        <v>203</v>
      </c>
      <c r="D23" s="51"/>
      <c r="E23" s="51"/>
      <c r="F23" s="51"/>
      <c r="G23" s="51"/>
      <c r="H23" s="51"/>
      <c r="I23" s="51"/>
      <c r="J23" s="44"/>
      <c r="K23" s="44"/>
      <c r="L23" s="44"/>
    </row>
    <row r="24" spans="1:12" ht="15.75" thickBot="1" x14ac:dyDescent="0.3">
      <c r="A24" s="44"/>
      <c r="B24" s="49">
        <v>18</v>
      </c>
      <c r="C24" s="52" t="s">
        <v>204</v>
      </c>
      <c r="D24" s="51"/>
      <c r="E24" s="51"/>
      <c r="F24" s="51"/>
      <c r="G24" s="51"/>
      <c r="H24" s="51"/>
      <c r="I24" s="51"/>
      <c r="J24" s="44"/>
      <c r="K24" s="44"/>
      <c r="L24" s="44"/>
    </row>
    <row r="25" spans="1:12" ht="15.75" thickBot="1" x14ac:dyDescent="0.3">
      <c r="A25" s="44"/>
      <c r="B25" s="49">
        <v>19</v>
      </c>
      <c r="C25" s="52" t="s">
        <v>205</v>
      </c>
      <c r="D25" s="51"/>
      <c r="E25" s="51"/>
      <c r="F25" s="51"/>
      <c r="G25" s="51"/>
      <c r="H25" s="51"/>
      <c r="I25" s="51"/>
      <c r="J25" s="44"/>
      <c r="K25" s="44"/>
      <c r="L25" s="44"/>
    </row>
    <row r="26" spans="1:12" ht="15.75" thickBot="1" x14ac:dyDescent="0.3">
      <c r="A26" s="44"/>
      <c r="B26" s="49">
        <v>20</v>
      </c>
      <c r="C26" s="52" t="s">
        <v>206</v>
      </c>
      <c r="D26" s="51"/>
      <c r="E26" s="51"/>
      <c r="F26" s="51"/>
      <c r="G26" s="51"/>
      <c r="H26" s="51"/>
      <c r="I26" s="51"/>
      <c r="J26" s="44"/>
      <c r="K26" s="44"/>
      <c r="L26" s="44"/>
    </row>
    <row r="27" spans="1:12" ht="24" thickBot="1" x14ac:dyDescent="0.3">
      <c r="A27" s="44"/>
      <c r="B27" s="54">
        <v>21</v>
      </c>
      <c r="C27" s="55" t="s">
        <v>259</v>
      </c>
      <c r="D27" s="56">
        <f>D22+D26</f>
        <v>0</v>
      </c>
      <c r="E27" s="56">
        <f>E22+E26</f>
        <v>0</v>
      </c>
      <c r="F27" s="56">
        <f>F22+F26</f>
        <v>0</v>
      </c>
      <c r="G27" s="56">
        <f>G22+G26</f>
        <v>0</v>
      </c>
      <c r="H27" s="56">
        <f t="shared" ref="H27:I27" si="4">H22+H26</f>
        <v>0</v>
      </c>
      <c r="I27" s="56">
        <f t="shared" si="4"/>
        <v>0</v>
      </c>
      <c r="J27" s="44"/>
      <c r="K27" s="44"/>
      <c r="L27" s="44"/>
    </row>
    <row r="28" spans="1:12" ht="25.5" thickBot="1" x14ac:dyDescent="0.3">
      <c r="A28" s="44"/>
      <c r="B28" s="57">
        <v>22</v>
      </c>
      <c r="C28" s="58" t="s">
        <v>260</v>
      </c>
      <c r="D28" s="59">
        <f>D21-D27</f>
        <v>0</v>
      </c>
      <c r="E28" s="107"/>
      <c r="F28" s="107"/>
      <c r="G28" s="107"/>
      <c r="H28" s="107"/>
      <c r="I28" s="107"/>
      <c r="J28" s="44"/>
      <c r="K28" s="44"/>
      <c r="L28" s="44"/>
    </row>
    <row r="29" spans="1:12" x14ac:dyDescent="0.25">
      <c r="A29" s="44"/>
      <c r="B29" s="73"/>
      <c r="C29" s="71"/>
      <c r="D29" s="72"/>
      <c r="E29" s="72"/>
      <c r="F29" s="72"/>
      <c r="G29" s="72"/>
      <c r="H29" s="72"/>
      <c r="I29" s="72"/>
      <c r="J29" s="44"/>
      <c r="K29" s="44"/>
      <c r="L29" s="44"/>
    </row>
    <row r="30" spans="1:12" x14ac:dyDescent="0.25">
      <c r="A30" s="44"/>
      <c r="B30" s="44"/>
      <c r="C30" s="104" t="s">
        <v>254</v>
      </c>
      <c r="D30" s="105">
        <f>'1 - Buget&amp;Surse finantare'!C4</f>
        <v>0</v>
      </c>
      <c r="E30" s="44"/>
      <c r="F30" s="44"/>
      <c r="G30" s="44"/>
      <c r="H30" s="44"/>
      <c r="I30" s="44"/>
      <c r="J30" s="44"/>
      <c r="K30" s="44"/>
      <c r="L30" s="44"/>
    </row>
    <row r="31" spans="1:12" x14ac:dyDescent="0.25">
      <c r="A31" s="44"/>
      <c r="B31" s="44"/>
      <c r="C31" s="106" t="s">
        <v>185</v>
      </c>
      <c r="D31" s="182">
        <f>NPV(0.055,E28:I28)-D30</f>
        <v>0</v>
      </c>
      <c r="E31" s="44"/>
      <c r="F31" s="44"/>
      <c r="G31" s="44"/>
      <c r="H31" s="44"/>
      <c r="I31" s="44"/>
      <c r="J31" s="44"/>
      <c r="K31" s="44"/>
      <c r="L31" s="44"/>
    </row>
    <row r="32" spans="1:12" x14ac:dyDescent="0.25">
      <c r="A32" s="44"/>
      <c r="B32" s="44"/>
      <c r="C32" s="70" t="s">
        <v>250</v>
      </c>
      <c r="D32" s="48"/>
      <c r="E32" s="44"/>
      <c r="F32" s="44"/>
      <c r="G32" s="44"/>
      <c r="H32" s="44"/>
      <c r="I32" s="44"/>
      <c r="J32" s="44"/>
      <c r="K32" s="44"/>
      <c r="L32" s="44"/>
    </row>
    <row r="33" spans="1:12" x14ac:dyDescent="0.25">
      <c r="A33" s="44"/>
      <c r="B33" s="44"/>
      <c r="C33" s="44"/>
      <c r="D33" s="44"/>
      <c r="E33" s="44"/>
      <c r="F33" s="44"/>
      <c r="G33" s="44"/>
      <c r="H33" s="44"/>
      <c r="I33" s="44"/>
      <c r="J33" s="44"/>
      <c r="K33" s="44"/>
      <c r="L33" s="44"/>
    </row>
    <row r="34" spans="1:12" x14ac:dyDescent="0.25">
      <c r="A34" s="44"/>
      <c r="B34" s="44"/>
      <c r="C34" s="44"/>
      <c r="D34" s="44"/>
      <c r="E34" s="44"/>
      <c r="F34" s="44"/>
      <c r="G34" s="44"/>
      <c r="H34" s="44"/>
      <c r="I34" s="44"/>
      <c r="J34" s="44"/>
      <c r="K34" s="44"/>
      <c r="L34" s="44"/>
    </row>
    <row r="35" spans="1:12" x14ac:dyDescent="0.25">
      <c r="A35" s="44"/>
      <c r="B35" s="44"/>
      <c r="C35" s="44"/>
      <c r="D35" s="44"/>
      <c r="E35" s="44"/>
      <c r="F35" s="44"/>
      <c r="G35" s="44"/>
      <c r="H35" s="44"/>
      <c r="I35" s="44"/>
      <c r="J35" s="44"/>
      <c r="K35" s="44"/>
      <c r="L35" s="44"/>
    </row>
    <row r="36" spans="1:12" x14ac:dyDescent="0.25">
      <c r="A36" s="44"/>
      <c r="B36" s="44"/>
      <c r="C36" s="44"/>
      <c r="D36" s="44"/>
      <c r="E36" s="44"/>
      <c r="F36" s="44"/>
      <c r="G36" s="44"/>
      <c r="H36" s="44"/>
      <c r="I36" s="44"/>
      <c r="J36" s="44"/>
      <c r="K36" s="44"/>
      <c r="L36" s="44"/>
    </row>
    <row r="37" spans="1:12" x14ac:dyDescent="0.25">
      <c r="A37" s="44"/>
      <c r="B37" s="44"/>
      <c r="C37" s="44"/>
      <c r="D37" s="44"/>
      <c r="E37" s="44"/>
      <c r="F37" s="44"/>
      <c r="G37" s="44"/>
      <c r="H37" s="44"/>
      <c r="I37" s="44"/>
      <c r="J37" s="44"/>
      <c r="K37" s="44"/>
      <c r="L37" s="44"/>
    </row>
    <row r="38" spans="1:12" x14ac:dyDescent="0.25">
      <c r="A38" s="44"/>
      <c r="B38" s="44"/>
      <c r="C38" s="44"/>
      <c r="D38" s="44"/>
      <c r="E38" s="44"/>
      <c r="F38" s="44"/>
      <c r="G38" s="44"/>
      <c r="H38" s="44"/>
      <c r="I38" s="44"/>
      <c r="J38" s="44"/>
      <c r="K38" s="44"/>
      <c r="L38" s="44"/>
    </row>
    <row r="39" spans="1:12" x14ac:dyDescent="0.25">
      <c r="A39" s="44"/>
      <c r="B39" s="44"/>
      <c r="C39" s="44"/>
      <c r="D39" s="44"/>
      <c r="E39" s="44"/>
      <c r="F39" s="44"/>
      <c r="G39" s="44"/>
      <c r="H39" s="44"/>
      <c r="I39" s="44"/>
      <c r="J39" s="44"/>
      <c r="K39" s="44"/>
      <c r="L39" s="44"/>
    </row>
    <row r="40" spans="1:12" x14ac:dyDescent="0.25">
      <c r="A40" s="44"/>
      <c r="B40" s="44"/>
      <c r="C40" s="44"/>
      <c r="D40" s="44"/>
      <c r="E40" s="44"/>
      <c r="F40" s="44"/>
      <c r="G40" s="44"/>
      <c r="H40" s="44"/>
      <c r="I40" s="44"/>
      <c r="J40" s="44"/>
      <c r="K40" s="44"/>
      <c r="L40" s="44"/>
    </row>
    <row r="41" spans="1:12" x14ac:dyDescent="0.25">
      <c r="A41" s="44"/>
      <c r="B41" s="44"/>
      <c r="C41" s="44"/>
      <c r="D41" s="44"/>
      <c r="E41" s="44"/>
      <c r="F41" s="44"/>
      <c r="G41" s="44"/>
      <c r="H41" s="44"/>
      <c r="I41" s="44"/>
      <c r="J41" s="44"/>
      <c r="K41" s="44"/>
      <c r="L41" s="44"/>
    </row>
    <row r="42" spans="1:12" x14ac:dyDescent="0.25">
      <c r="A42" s="44"/>
      <c r="B42" s="44"/>
      <c r="C42" s="44"/>
      <c r="D42" s="44"/>
      <c r="E42" s="44"/>
      <c r="F42" s="44"/>
      <c r="G42" s="44"/>
      <c r="H42" s="44"/>
      <c r="I42" s="44"/>
      <c r="J42" s="44"/>
      <c r="K42" s="44"/>
      <c r="L42" s="44"/>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row r="47" spans="1:12" x14ac:dyDescent="0.25"/>
    <row r="48" spans="1:1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sheetData>
  <mergeCells count="6">
    <mergeCell ref="C6:I6"/>
    <mergeCell ref="B2:I2"/>
    <mergeCell ref="B4:B5"/>
    <mergeCell ref="C4:C5"/>
    <mergeCell ref="E4:I4"/>
    <mergeCell ref="D4:D5"/>
  </mergeCells>
  <phoneticPr fontId="33" type="noConversion"/>
  <pageMargins left="0.70866141732283472" right="0.70866141732283472" top="0.74803149606299213" bottom="0.74803149606299213" header="0.31496062992125984" footer="0.31496062992125984"/>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1"/>
  <sheetViews>
    <sheetView workbookViewId="0">
      <pane ySplit="1" topLeftCell="A20" activePane="bottomLeft" state="frozen"/>
      <selection pane="bottomLeft" activeCell="E8" sqref="E8"/>
    </sheetView>
  </sheetViews>
  <sheetFormatPr defaultRowHeight="15" x14ac:dyDescent="0.25"/>
  <cols>
    <col min="2" max="2" width="61.7109375" customWidth="1"/>
    <col min="3" max="3" width="12.140625" customWidth="1"/>
    <col min="8" max="8" width="13.7109375" customWidth="1"/>
    <col min="9" max="9" width="17.28515625" customWidth="1"/>
    <col min="10" max="10" width="14.7109375" customWidth="1"/>
    <col min="11" max="11" width="19.140625" customWidth="1"/>
    <col min="13" max="13" width="16.42578125" customWidth="1"/>
  </cols>
  <sheetData>
    <row r="2" spans="1:13" ht="15.75" thickBot="1" x14ac:dyDescent="0.3">
      <c r="A2" s="38"/>
      <c r="B2" s="39" t="s">
        <v>160</v>
      </c>
      <c r="C2" s="38"/>
    </row>
    <row r="3" spans="1:13" ht="15.75" thickBot="1" x14ac:dyDescent="0.3">
      <c r="A3" s="40" t="s">
        <v>161</v>
      </c>
      <c r="B3" s="40" t="s">
        <v>162</v>
      </c>
      <c r="C3" s="40" t="s">
        <v>163</v>
      </c>
    </row>
    <row r="4" spans="1:13" ht="15.75" thickBot="1" x14ac:dyDescent="0.3">
      <c r="A4" s="62" t="s">
        <v>164</v>
      </c>
      <c r="B4" s="62" t="s">
        <v>236</v>
      </c>
      <c r="C4" s="78">
        <f>C5+C6+C7</f>
        <v>0</v>
      </c>
    </row>
    <row r="5" spans="1:13" ht="15.75" thickBot="1" x14ac:dyDescent="0.3">
      <c r="A5" s="74" t="s">
        <v>165</v>
      </c>
      <c r="B5" s="74" t="s">
        <v>166</v>
      </c>
      <c r="C5" s="79">
        <f>M15</f>
        <v>0</v>
      </c>
    </row>
    <row r="6" spans="1:13" ht="15.75" thickBot="1" x14ac:dyDescent="0.3">
      <c r="A6" s="74" t="s">
        <v>167</v>
      </c>
      <c r="B6" s="74" t="s">
        <v>168</v>
      </c>
      <c r="C6" s="80">
        <f>H51</f>
        <v>0</v>
      </c>
    </row>
    <row r="7" spans="1:13" ht="15.75" thickBot="1" x14ac:dyDescent="0.3">
      <c r="A7" s="74" t="s">
        <v>169</v>
      </c>
      <c r="B7" s="75" t="s">
        <v>170</v>
      </c>
      <c r="C7" s="81">
        <f>I51</f>
        <v>0</v>
      </c>
    </row>
    <row r="8" spans="1:13" ht="18" customHeight="1" thickBot="1" x14ac:dyDescent="0.3">
      <c r="A8" s="62" t="s">
        <v>171</v>
      </c>
      <c r="B8" s="62" t="s">
        <v>265</v>
      </c>
      <c r="C8" s="82">
        <f>0.9*(C7+C6)</f>
        <v>0</v>
      </c>
    </row>
    <row r="9" spans="1:13" ht="15.75" thickBot="1" x14ac:dyDescent="0.3">
      <c r="A9" s="62" t="s">
        <v>189</v>
      </c>
      <c r="B9" s="62" t="s">
        <v>264</v>
      </c>
      <c r="C9" s="83">
        <f>0.1*(C6+C7)</f>
        <v>0</v>
      </c>
    </row>
    <row r="10" spans="1:13" ht="15.75" thickBot="1" x14ac:dyDescent="0.3">
      <c r="B10" s="240" t="s">
        <v>273</v>
      </c>
      <c r="C10" s="240"/>
      <c r="D10" s="240"/>
      <c r="E10" s="240"/>
      <c r="F10" s="240"/>
      <c r="G10" s="240"/>
      <c r="H10" s="240"/>
      <c r="I10" s="240"/>
      <c r="J10" s="240"/>
      <c r="K10" s="240"/>
      <c r="L10" s="240"/>
      <c r="M10" s="240"/>
    </row>
    <row r="11" spans="1:13" ht="15.75" thickBot="1" x14ac:dyDescent="0.3">
      <c r="B11" s="244" t="s">
        <v>156</v>
      </c>
      <c r="C11" s="244" t="s">
        <v>262</v>
      </c>
      <c r="D11" s="244" t="s">
        <v>220</v>
      </c>
      <c r="E11" s="244" t="s">
        <v>261</v>
      </c>
      <c r="F11" s="244" t="s">
        <v>157</v>
      </c>
      <c r="G11" s="244" t="s">
        <v>158</v>
      </c>
      <c r="H11" s="245" t="s">
        <v>271</v>
      </c>
      <c r="I11" s="241" t="s">
        <v>170</v>
      </c>
      <c r="J11" s="242" t="s">
        <v>272</v>
      </c>
      <c r="K11" s="243" t="s">
        <v>159</v>
      </c>
      <c r="L11" s="238" t="s">
        <v>266</v>
      </c>
      <c r="M11" s="239" t="s">
        <v>166</v>
      </c>
    </row>
    <row r="12" spans="1:13" ht="28.9" customHeight="1" thickBot="1" x14ac:dyDescent="0.3">
      <c r="B12" s="244"/>
      <c r="C12" s="244"/>
      <c r="D12" s="244"/>
      <c r="E12" s="244"/>
      <c r="F12" s="244"/>
      <c r="G12" s="244"/>
      <c r="H12" s="245"/>
      <c r="I12" s="241"/>
      <c r="J12" s="242"/>
      <c r="K12" s="243"/>
      <c r="L12" s="238"/>
      <c r="M12" s="239"/>
    </row>
    <row r="13" spans="1:13" ht="15.75" thickBot="1" x14ac:dyDescent="0.3">
      <c r="B13" s="244"/>
      <c r="C13" s="244"/>
      <c r="D13" s="65">
        <v>1</v>
      </c>
      <c r="E13" s="65">
        <v>2</v>
      </c>
      <c r="F13" s="65" t="s">
        <v>263</v>
      </c>
      <c r="G13" s="65">
        <v>4</v>
      </c>
      <c r="H13" s="65">
        <v>5</v>
      </c>
      <c r="I13" s="65">
        <v>6</v>
      </c>
      <c r="J13" s="65" t="s">
        <v>268</v>
      </c>
      <c r="K13" s="65" t="s">
        <v>269</v>
      </c>
      <c r="L13" s="76" t="s">
        <v>267</v>
      </c>
      <c r="M13" s="77" t="s">
        <v>270</v>
      </c>
    </row>
    <row r="14" spans="1:13" ht="15.75" thickBot="1" x14ac:dyDescent="0.3">
      <c r="B14" s="236" t="s">
        <v>221</v>
      </c>
      <c r="C14" s="236"/>
      <c r="D14" s="236"/>
      <c r="E14" s="236"/>
      <c r="F14" s="236"/>
      <c r="G14" s="236"/>
      <c r="H14" s="236"/>
      <c r="I14" s="236"/>
      <c r="J14" s="236"/>
      <c r="K14" s="236"/>
      <c r="L14" s="76"/>
      <c r="M14" s="76"/>
    </row>
    <row r="15" spans="1:13" ht="15.75" thickBot="1" x14ac:dyDescent="0.3">
      <c r="B15" s="237" t="s">
        <v>228</v>
      </c>
      <c r="C15" s="69"/>
      <c r="D15" s="103">
        <v>0</v>
      </c>
      <c r="E15" s="101">
        <v>0</v>
      </c>
      <c r="F15" s="101">
        <f>D15*E15</f>
        <v>0</v>
      </c>
      <c r="G15" s="101">
        <f>0.19*F15</f>
        <v>0</v>
      </c>
      <c r="H15" s="101">
        <f>F15</f>
        <v>0</v>
      </c>
      <c r="I15" s="101">
        <f>G15</f>
        <v>0</v>
      </c>
      <c r="J15" s="101">
        <f>0.9*(H15+I15)</f>
        <v>0</v>
      </c>
      <c r="K15" s="101">
        <f>0.1*(H15+I15)</f>
        <v>0</v>
      </c>
      <c r="L15" s="102">
        <f>F15+G15</f>
        <v>0</v>
      </c>
      <c r="M15" s="102">
        <f>L15-H15-I15</f>
        <v>0</v>
      </c>
    </row>
    <row r="16" spans="1:13" ht="15.75" thickBot="1" x14ac:dyDescent="0.3">
      <c r="B16" s="237"/>
      <c r="C16" s="69"/>
      <c r="D16" s="69"/>
      <c r="E16" s="101"/>
      <c r="F16" s="101"/>
      <c r="G16" s="101"/>
      <c r="H16" s="101"/>
      <c r="I16" s="101"/>
      <c r="J16" s="101"/>
      <c r="K16" s="101"/>
      <c r="L16" s="102"/>
      <c r="M16" s="102"/>
    </row>
    <row r="17" spans="2:13" ht="40.9" customHeight="1" thickBot="1" x14ac:dyDescent="0.3">
      <c r="B17" s="237"/>
      <c r="C17" s="66"/>
      <c r="D17" s="66"/>
      <c r="E17" s="84"/>
      <c r="F17" s="84"/>
      <c r="G17" s="84"/>
      <c r="H17" s="84"/>
      <c r="I17" s="84"/>
      <c r="J17" s="84"/>
      <c r="K17" s="84"/>
      <c r="L17" s="84"/>
      <c r="M17" s="84"/>
    </row>
    <row r="18" spans="2:13" ht="27" customHeight="1" thickBot="1" x14ac:dyDescent="0.3">
      <c r="B18" s="237" t="s">
        <v>229</v>
      </c>
      <c r="C18" s="66"/>
      <c r="D18" s="66"/>
      <c r="E18" s="84"/>
      <c r="F18" s="84"/>
      <c r="G18" s="84"/>
      <c r="H18" s="84"/>
      <c r="I18" s="84"/>
      <c r="J18" s="84"/>
      <c r="K18" s="84"/>
      <c r="L18" s="102"/>
      <c r="M18" s="102"/>
    </row>
    <row r="19" spans="2:13" ht="32.450000000000003" customHeight="1" thickBot="1" x14ac:dyDescent="0.3">
      <c r="B19" s="237"/>
      <c r="C19" s="66"/>
      <c r="D19" s="66"/>
      <c r="E19" s="84"/>
      <c r="F19" s="84"/>
      <c r="G19" s="84"/>
      <c r="H19" s="84"/>
      <c r="I19" s="84"/>
      <c r="J19" s="84"/>
      <c r="K19" s="84"/>
      <c r="L19" s="102"/>
      <c r="M19" s="102"/>
    </row>
    <row r="20" spans="2:13" ht="19.149999999999999" customHeight="1" thickBot="1" x14ac:dyDescent="0.3">
      <c r="B20" s="237"/>
      <c r="C20" s="66"/>
      <c r="D20" s="66"/>
      <c r="E20" s="84"/>
      <c r="F20" s="84"/>
      <c r="G20" s="84"/>
      <c r="H20" s="84"/>
      <c r="I20" s="84"/>
      <c r="J20" s="84"/>
      <c r="K20" s="84"/>
      <c r="L20" s="102"/>
      <c r="M20" s="102"/>
    </row>
    <row r="21" spans="2:13" ht="15.75" thickBot="1" x14ac:dyDescent="0.3">
      <c r="B21" s="237" t="s">
        <v>230</v>
      </c>
      <c r="C21" s="66"/>
      <c r="D21" s="66"/>
      <c r="E21" s="84"/>
      <c r="F21" s="84"/>
      <c r="G21" s="84"/>
      <c r="H21" s="84"/>
      <c r="I21" s="84"/>
      <c r="J21" s="84"/>
      <c r="K21" s="84"/>
      <c r="L21" s="102"/>
      <c r="M21" s="102"/>
    </row>
    <row r="22" spans="2:13" ht="15.75" thickBot="1" x14ac:dyDescent="0.3">
      <c r="B22" s="237"/>
      <c r="C22" s="66"/>
      <c r="D22" s="66"/>
      <c r="E22" s="84"/>
      <c r="F22" s="84"/>
      <c r="G22" s="84"/>
      <c r="H22" s="84"/>
      <c r="I22" s="84"/>
      <c r="J22" s="84"/>
      <c r="K22" s="84"/>
      <c r="L22" s="102"/>
      <c r="M22" s="102"/>
    </row>
    <row r="23" spans="2:13" ht="15.75" thickBot="1" x14ac:dyDescent="0.3">
      <c r="B23" s="237"/>
      <c r="C23" s="66"/>
      <c r="D23" s="66"/>
      <c r="E23" s="84"/>
      <c r="F23" s="84"/>
      <c r="G23" s="84"/>
      <c r="H23" s="84"/>
      <c r="I23" s="84"/>
      <c r="J23" s="84"/>
      <c r="K23" s="84"/>
      <c r="L23" s="102"/>
      <c r="M23" s="102"/>
    </row>
    <row r="24" spans="2:13" ht="62.45" customHeight="1" thickBot="1" x14ac:dyDescent="0.3">
      <c r="B24" s="237" t="s">
        <v>231</v>
      </c>
      <c r="C24" s="66"/>
      <c r="D24" s="66"/>
      <c r="E24" s="84"/>
      <c r="F24" s="84"/>
      <c r="G24" s="84"/>
      <c r="H24" s="84"/>
      <c r="I24" s="84"/>
      <c r="J24" s="84"/>
      <c r="K24" s="84"/>
      <c r="L24" s="102"/>
      <c r="M24" s="102"/>
    </row>
    <row r="25" spans="2:13" ht="55.15" customHeight="1" thickBot="1" x14ac:dyDescent="0.3">
      <c r="B25" s="237"/>
      <c r="C25" s="66"/>
      <c r="D25" s="66"/>
      <c r="E25" s="84"/>
      <c r="F25" s="84"/>
      <c r="G25" s="84"/>
      <c r="H25" s="84"/>
      <c r="I25" s="84"/>
      <c r="J25" s="84"/>
      <c r="K25" s="84"/>
      <c r="L25" s="102"/>
      <c r="M25" s="102"/>
    </row>
    <row r="26" spans="2:13" ht="33" customHeight="1" thickBot="1" x14ac:dyDescent="0.3">
      <c r="B26" s="237"/>
      <c r="C26" s="66"/>
      <c r="D26" s="66"/>
      <c r="E26" s="84"/>
      <c r="F26" s="84"/>
      <c r="G26" s="84"/>
      <c r="H26" s="84"/>
      <c r="I26" s="84"/>
      <c r="J26" s="84"/>
      <c r="K26" s="84"/>
      <c r="L26" s="102"/>
      <c r="M26" s="102"/>
    </row>
    <row r="27" spans="2:13" ht="12.75" customHeight="1" thickBot="1" x14ac:dyDescent="0.3">
      <c r="B27" s="235" t="s">
        <v>232</v>
      </c>
      <c r="C27" s="66"/>
      <c r="D27" s="66"/>
      <c r="E27" s="84"/>
      <c r="F27" s="84"/>
      <c r="G27" s="84"/>
      <c r="H27" s="84"/>
      <c r="I27" s="84"/>
      <c r="J27" s="84"/>
      <c r="K27" s="84"/>
      <c r="L27" s="102"/>
      <c r="M27" s="102"/>
    </row>
    <row r="28" spans="2:13" ht="12.75" customHeight="1" thickBot="1" x14ac:dyDescent="0.3">
      <c r="B28" s="235"/>
      <c r="C28" s="66"/>
      <c r="D28" s="66"/>
      <c r="E28" s="84"/>
      <c r="F28" s="84"/>
      <c r="G28" s="84"/>
      <c r="H28" s="84"/>
      <c r="I28" s="84"/>
      <c r="J28" s="84"/>
      <c r="K28" s="84"/>
      <c r="L28" s="102"/>
      <c r="M28" s="102"/>
    </row>
    <row r="29" spans="2:13" ht="12.75" customHeight="1" thickBot="1" x14ac:dyDescent="0.3">
      <c r="B29" s="235"/>
      <c r="C29" s="66"/>
      <c r="D29" s="66"/>
      <c r="E29" s="84"/>
      <c r="F29" s="84"/>
      <c r="G29" s="84"/>
      <c r="H29" s="84"/>
      <c r="I29" s="84"/>
      <c r="J29" s="84"/>
      <c r="K29" s="84"/>
      <c r="L29" s="102"/>
      <c r="M29" s="102"/>
    </row>
    <row r="30" spans="2:13" ht="15.75" thickBot="1" x14ac:dyDescent="0.3">
      <c r="B30" s="235" t="s">
        <v>233</v>
      </c>
      <c r="C30" s="66"/>
      <c r="D30" s="66"/>
      <c r="E30" s="84"/>
      <c r="F30" s="84"/>
      <c r="G30" s="84"/>
      <c r="H30" s="84"/>
      <c r="I30" s="84"/>
      <c r="J30" s="84"/>
      <c r="K30" s="84"/>
      <c r="L30" s="102"/>
      <c r="M30" s="102"/>
    </row>
    <row r="31" spans="2:13" ht="15.75" thickBot="1" x14ac:dyDescent="0.3">
      <c r="B31" s="235"/>
      <c r="C31" s="66"/>
      <c r="D31" s="66"/>
      <c r="E31" s="84"/>
      <c r="F31" s="84"/>
      <c r="G31" s="84"/>
      <c r="H31" s="84"/>
      <c r="I31" s="84"/>
      <c r="J31" s="84"/>
      <c r="K31" s="84"/>
      <c r="L31" s="102"/>
      <c r="M31" s="102"/>
    </row>
    <row r="32" spans="2:13" ht="15.75" thickBot="1" x14ac:dyDescent="0.3">
      <c r="B32" s="235"/>
      <c r="C32" s="66"/>
      <c r="D32" s="66"/>
      <c r="E32" s="84"/>
      <c r="F32" s="84"/>
      <c r="G32" s="84"/>
      <c r="H32" s="84"/>
      <c r="I32" s="84"/>
      <c r="J32" s="84"/>
      <c r="K32" s="84"/>
      <c r="L32" s="102"/>
      <c r="M32" s="102"/>
    </row>
    <row r="33" spans="2:13" ht="15.75" thickBot="1" x14ac:dyDescent="0.3">
      <c r="B33" s="235" t="s">
        <v>234</v>
      </c>
      <c r="C33" s="66"/>
      <c r="D33" s="66"/>
      <c r="E33" s="84"/>
      <c r="F33" s="84"/>
      <c r="G33" s="84"/>
      <c r="H33" s="84"/>
      <c r="I33" s="84"/>
      <c r="J33" s="84"/>
      <c r="K33" s="84"/>
      <c r="L33" s="102"/>
      <c r="M33" s="102"/>
    </row>
    <row r="34" spans="2:13" ht="15.75" thickBot="1" x14ac:dyDescent="0.3">
      <c r="B34" s="235"/>
      <c r="C34" s="66"/>
      <c r="D34" s="66"/>
      <c r="E34" s="84"/>
      <c r="F34" s="84"/>
      <c r="G34" s="84"/>
      <c r="H34" s="84"/>
      <c r="I34" s="84"/>
      <c r="J34" s="84"/>
      <c r="K34" s="84"/>
      <c r="L34" s="102"/>
      <c r="M34" s="102"/>
    </row>
    <row r="35" spans="2:13" ht="10.5" customHeight="1" thickBot="1" x14ac:dyDescent="0.3">
      <c r="B35" s="235"/>
      <c r="C35" s="66"/>
      <c r="D35" s="66"/>
      <c r="E35" s="84"/>
      <c r="F35" s="84"/>
      <c r="G35" s="84"/>
      <c r="H35" s="84"/>
      <c r="I35" s="84"/>
      <c r="J35" s="84"/>
      <c r="K35" s="84"/>
      <c r="L35" s="102"/>
      <c r="M35" s="102"/>
    </row>
    <row r="36" spans="2:13" ht="15.75" thickBot="1" x14ac:dyDescent="0.3">
      <c r="B36" s="235" t="s">
        <v>235</v>
      </c>
      <c r="C36" s="66"/>
      <c r="D36" s="66"/>
      <c r="E36" s="84"/>
      <c r="F36" s="84"/>
      <c r="G36" s="84"/>
      <c r="H36" s="84"/>
      <c r="I36" s="84"/>
      <c r="J36" s="84"/>
      <c r="K36" s="84"/>
      <c r="L36" s="102"/>
      <c r="M36" s="102"/>
    </row>
    <row r="37" spans="2:13" ht="15.75" thickBot="1" x14ac:dyDescent="0.3">
      <c r="B37" s="235"/>
      <c r="C37" s="66"/>
      <c r="D37" s="66"/>
      <c r="E37" s="84"/>
      <c r="F37" s="84"/>
      <c r="G37" s="84"/>
      <c r="H37" s="84"/>
      <c r="I37" s="84"/>
      <c r="J37" s="84"/>
      <c r="K37" s="84"/>
      <c r="L37" s="102"/>
      <c r="M37" s="102"/>
    </row>
    <row r="38" spans="2:13" ht="15.75" thickBot="1" x14ac:dyDescent="0.3">
      <c r="B38" s="235"/>
      <c r="C38" s="66"/>
      <c r="D38" s="66"/>
      <c r="E38" s="84"/>
      <c r="F38" s="84"/>
      <c r="G38" s="84"/>
      <c r="H38" s="84"/>
      <c r="I38" s="84"/>
      <c r="J38" s="84"/>
      <c r="K38" s="84"/>
      <c r="L38" s="102"/>
      <c r="M38" s="102"/>
    </row>
    <row r="39" spans="2:13" ht="15.75" thickBot="1" x14ac:dyDescent="0.3">
      <c r="B39" s="235" t="s">
        <v>251</v>
      </c>
      <c r="C39" s="66"/>
      <c r="D39" s="66"/>
      <c r="E39" s="84"/>
      <c r="F39" s="84"/>
      <c r="G39" s="84"/>
      <c r="H39" s="84"/>
      <c r="I39" s="84"/>
      <c r="J39" s="84"/>
      <c r="K39" s="84"/>
      <c r="L39" s="102"/>
      <c r="M39" s="102"/>
    </row>
    <row r="40" spans="2:13" ht="15.75" thickBot="1" x14ac:dyDescent="0.3">
      <c r="B40" s="235"/>
      <c r="C40" s="66"/>
      <c r="D40" s="66"/>
      <c r="E40" s="84"/>
      <c r="F40" s="84"/>
      <c r="G40" s="84"/>
      <c r="H40" s="84"/>
      <c r="I40" s="84"/>
      <c r="J40" s="84"/>
      <c r="K40" s="84"/>
      <c r="L40" s="102"/>
      <c r="M40" s="102"/>
    </row>
    <row r="41" spans="2:13" ht="16.899999999999999" customHeight="1" thickBot="1" x14ac:dyDescent="0.3">
      <c r="B41" s="235"/>
      <c r="C41" s="66"/>
      <c r="D41" s="66"/>
      <c r="E41" s="84"/>
      <c r="F41" s="84"/>
      <c r="G41" s="84"/>
      <c r="H41" s="84"/>
      <c r="I41" s="84"/>
      <c r="J41" s="84"/>
      <c r="K41" s="84"/>
      <c r="L41" s="102"/>
      <c r="M41" s="102"/>
    </row>
    <row r="42" spans="2:13" ht="15.75" thickBot="1" x14ac:dyDescent="0.3">
      <c r="B42" s="235" t="s">
        <v>222</v>
      </c>
      <c r="C42" s="66"/>
      <c r="D42" s="66"/>
      <c r="E42" s="84"/>
      <c r="F42" s="84"/>
      <c r="G42" s="84"/>
      <c r="H42" s="84"/>
      <c r="I42" s="84"/>
      <c r="J42" s="84"/>
      <c r="K42" s="84"/>
      <c r="L42" s="102"/>
      <c r="M42" s="102"/>
    </row>
    <row r="43" spans="2:13" ht="15.75" thickBot="1" x14ac:dyDescent="0.3">
      <c r="B43" s="235"/>
      <c r="C43" s="66"/>
      <c r="D43" s="66"/>
      <c r="E43" s="84"/>
      <c r="F43" s="84"/>
      <c r="G43" s="84"/>
      <c r="H43" s="84"/>
      <c r="I43" s="84"/>
      <c r="J43" s="84"/>
      <c r="K43" s="84"/>
      <c r="L43" s="102"/>
      <c r="M43" s="102"/>
    </row>
    <row r="44" spans="2:13" ht="30.75" customHeight="1" thickBot="1" x14ac:dyDescent="0.3">
      <c r="B44" s="235"/>
      <c r="C44" s="66"/>
      <c r="D44" s="66"/>
      <c r="E44" s="84"/>
      <c r="F44" s="84"/>
      <c r="G44" s="84"/>
      <c r="H44" s="84"/>
      <c r="I44" s="84"/>
      <c r="J44" s="84"/>
      <c r="K44" s="84"/>
      <c r="L44" s="102"/>
      <c r="M44" s="102"/>
    </row>
    <row r="45" spans="2:13" ht="15.75" thickBot="1" x14ac:dyDescent="0.3">
      <c r="B45" s="63" t="s">
        <v>223</v>
      </c>
      <c r="C45" s="66"/>
      <c r="D45" s="66"/>
      <c r="E45" s="66"/>
      <c r="F45" s="84">
        <f t="shared" ref="F45:M45" si="0">SUM(F15:F44)</f>
        <v>0</v>
      </c>
      <c r="G45" s="84">
        <f t="shared" si="0"/>
        <v>0</v>
      </c>
      <c r="H45" s="85">
        <f t="shared" si="0"/>
        <v>0</v>
      </c>
      <c r="I45" s="86">
        <f t="shared" si="0"/>
        <v>0</v>
      </c>
      <c r="J45" s="87">
        <f t="shared" si="0"/>
        <v>0</v>
      </c>
      <c r="K45" s="88">
        <f t="shared" si="0"/>
        <v>0</v>
      </c>
      <c r="L45" s="89">
        <f t="shared" si="0"/>
        <v>0</v>
      </c>
      <c r="M45" s="90">
        <f t="shared" si="0"/>
        <v>0</v>
      </c>
    </row>
    <row r="46" spans="2:13" ht="15.75" thickBot="1" x14ac:dyDescent="0.3">
      <c r="B46" s="234" t="s">
        <v>224</v>
      </c>
      <c r="C46" s="234"/>
      <c r="D46" s="234"/>
      <c r="E46" s="234"/>
      <c r="F46" s="234"/>
      <c r="G46" s="234"/>
      <c r="H46" s="234"/>
      <c r="I46" s="234"/>
      <c r="J46" s="234"/>
      <c r="K46" s="234"/>
      <c r="L46" s="76"/>
      <c r="M46" s="76"/>
    </row>
    <row r="47" spans="2:13" ht="15.75" thickBot="1" x14ac:dyDescent="0.3">
      <c r="B47" s="235" t="s">
        <v>225</v>
      </c>
      <c r="C47" s="66"/>
      <c r="D47" s="66"/>
      <c r="E47" s="84"/>
      <c r="F47" s="84"/>
      <c r="G47" s="84"/>
      <c r="H47" s="84"/>
      <c r="I47" s="84"/>
      <c r="J47" s="84"/>
      <c r="K47" s="84"/>
      <c r="L47" s="102"/>
      <c r="M47" s="102"/>
    </row>
    <row r="48" spans="2:13" ht="15.75" thickBot="1" x14ac:dyDescent="0.3">
      <c r="B48" s="235"/>
      <c r="C48" s="66"/>
      <c r="D48" s="66"/>
      <c r="E48" s="84"/>
      <c r="F48" s="84"/>
      <c r="G48" s="84"/>
      <c r="H48" s="84"/>
      <c r="I48" s="84"/>
      <c r="J48" s="84"/>
      <c r="K48" s="84"/>
      <c r="L48" s="102"/>
      <c r="M48" s="102"/>
    </row>
    <row r="49" spans="2:13" ht="109.9" customHeight="1" thickBot="1" x14ac:dyDescent="0.3">
      <c r="B49" s="235"/>
      <c r="C49" s="66"/>
      <c r="D49" s="66"/>
      <c r="E49" s="84"/>
      <c r="F49" s="84"/>
      <c r="G49" s="84"/>
      <c r="H49" s="84"/>
      <c r="I49" s="84"/>
      <c r="J49" s="84"/>
      <c r="K49" s="84"/>
      <c r="L49" s="102"/>
      <c r="M49" s="102"/>
    </row>
    <row r="50" spans="2:13" ht="15.75" thickBot="1" x14ac:dyDescent="0.3">
      <c r="B50" s="62" t="s">
        <v>226</v>
      </c>
      <c r="C50" s="62"/>
      <c r="D50" s="62"/>
      <c r="E50" s="62"/>
      <c r="F50" s="91">
        <f t="shared" ref="F50:M50" si="1">SUM(F47:F49)</f>
        <v>0</v>
      </c>
      <c r="G50" s="91">
        <f t="shared" si="1"/>
        <v>0</v>
      </c>
      <c r="H50" s="92">
        <f t="shared" si="1"/>
        <v>0</v>
      </c>
      <c r="I50" s="93">
        <f t="shared" si="1"/>
        <v>0</v>
      </c>
      <c r="J50" s="94">
        <f t="shared" si="1"/>
        <v>0</v>
      </c>
      <c r="K50" s="95">
        <f t="shared" si="1"/>
        <v>0</v>
      </c>
      <c r="L50" s="89">
        <f t="shared" si="1"/>
        <v>0</v>
      </c>
      <c r="M50" s="90">
        <f t="shared" si="1"/>
        <v>0</v>
      </c>
    </row>
    <row r="51" spans="2:13" ht="15.75" thickBot="1" x14ac:dyDescent="0.3">
      <c r="B51" s="62" t="s">
        <v>227</v>
      </c>
      <c r="C51" s="61"/>
      <c r="D51" s="61">
        <f>D45+D50</f>
        <v>0</v>
      </c>
      <c r="E51" s="61">
        <f t="shared" ref="E51:J51" si="2">E45+E50</f>
        <v>0</v>
      </c>
      <c r="F51" s="96">
        <f t="shared" si="2"/>
        <v>0</v>
      </c>
      <c r="G51" s="96">
        <f t="shared" si="2"/>
        <v>0</v>
      </c>
      <c r="H51" s="97">
        <f t="shared" si="2"/>
        <v>0</v>
      </c>
      <c r="I51" s="98">
        <f t="shared" si="2"/>
        <v>0</v>
      </c>
      <c r="J51" s="99">
        <f t="shared" si="2"/>
        <v>0</v>
      </c>
      <c r="K51" s="100">
        <f>K45+K50</f>
        <v>0</v>
      </c>
      <c r="L51" s="89">
        <f>L50+L45</f>
        <v>0</v>
      </c>
      <c r="M51" s="90">
        <f>M50+M45</f>
        <v>0</v>
      </c>
    </row>
  </sheetData>
  <mergeCells count="26">
    <mergeCell ref="L11:L12"/>
    <mergeCell ref="M11:M12"/>
    <mergeCell ref="B10:M10"/>
    <mergeCell ref="B39:B41"/>
    <mergeCell ref="B42:B44"/>
    <mergeCell ref="I11:I12"/>
    <mergeCell ref="J11:J12"/>
    <mergeCell ref="K11:K12"/>
    <mergeCell ref="E11:E12"/>
    <mergeCell ref="B11:B13"/>
    <mergeCell ref="D11:D12"/>
    <mergeCell ref="F11:F12"/>
    <mergeCell ref="G11:G12"/>
    <mergeCell ref="H11:H12"/>
    <mergeCell ref="C11:C13"/>
    <mergeCell ref="B46:K46"/>
    <mergeCell ref="B47:B49"/>
    <mergeCell ref="B14:K14"/>
    <mergeCell ref="B27:B29"/>
    <mergeCell ref="B30:B32"/>
    <mergeCell ref="B33:B35"/>
    <mergeCell ref="B36:B38"/>
    <mergeCell ref="B24:B26"/>
    <mergeCell ref="B21:B23"/>
    <mergeCell ref="B18:B20"/>
    <mergeCell ref="B15:B17"/>
  </mergeCells>
  <pageMargins left="0.70866141732283472" right="0.70866141732283472" top="0.74803149606299213" bottom="0.74803149606299213" header="0.31496062992125984" footer="0.31496062992125984"/>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7" workbookViewId="0">
      <selection activeCell="D24" sqref="D24"/>
    </sheetView>
  </sheetViews>
  <sheetFormatPr defaultRowHeight="15" x14ac:dyDescent="0.25"/>
  <cols>
    <col min="1" max="1" width="8.140625" style="41" customWidth="1"/>
    <col min="2" max="2" width="73.28515625" style="43" bestFit="1" customWidth="1"/>
    <col min="3" max="3" width="16.28515625" style="42" customWidth="1"/>
  </cols>
  <sheetData>
    <row r="1" spans="1:3" ht="16.5" thickBot="1" x14ac:dyDescent="0.3">
      <c r="B1" s="67" t="s">
        <v>237</v>
      </c>
    </row>
    <row r="2" spans="1:3" ht="15.75" thickBot="1" x14ac:dyDescent="0.3">
      <c r="A2" s="61" t="s">
        <v>155</v>
      </c>
      <c r="B2" s="160" t="s">
        <v>173</v>
      </c>
      <c r="C2" s="160" t="s">
        <v>288</v>
      </c>
    </row>
    <row r="3" spans="1:3" ht="15.75" thickBot="1" x14ac:dyDescent="0.3">
      <c r="A3" s="250">
        <v>1</v>
      </c>
      <c r="B3" s="161" t="s">
        <v>174</v>
      </c>
      <c r="C3" s="162" t="s">
        <v>175</v>
      </c>
    </row>
    <row r="4" spans="1:3" x14ac:dyDescent="0.25">
      <c r="A4" s="251"/>
      <c r="B4" s="246" t="s">
        <v>323</v>
      </c>
      <c r="C4" s="248" t="s">
        <v>175</v>
      </c>
    </row>
    <row r="5" spans="1:3" ht="15.75" thickBot="1" x14ac:dyDescent="0.3">
      <c r="A5" s="251"/>
      <c r="B5" s="247"/>
      <c r="C5" s="249"/>
    </row>
    <row r="6" spans="1:3" x14ac:dyDescent="0.25">
      <c r="A6" s="251"/>
      <c r="B6" s="246" t="s">
        <v>324</v>
      </c>
      <c r="C6" s="248" t="s">
        <v>238</v>
      </c>
    </row>
    <row r="7" spans="1:3" ht="15.75" thickBot="1" x14ac:dyDescent="0.3">
      <c r="A7" s="252"/>
      <c r="B7" s="247"/>
      <c r="C7" s="249"/>
    </row>
    <row r="8" spans="1:3" x14ac:dyDescent="0.25">
      <c r="A8" s="250">
        <v>2</v>
      </c>
      <c r="B8" s="163" t="s">
        <v>176</v>
      </c>
      <c r="C8" s="253" t="s">
        <v>175</v>
      </c>
    </row>
    <row r="9" spans="1:3" ht="15.75" thickBot="1" x14ac:dyDescent="0.3">
      <c r="A9" s="251"/>
      <c r="B9" s="161" t="s">
        <v>325</v>
      </c>
      <c r="C9" s="254"/>
    </row>
    <row r="10" spans="1:3" x14ac:dyDescent="0.25">
      <c r="A10" s="251"/>
      <c r="B10" s="246" t="s">
        <v>326</v>
      </c>
      <c r="C10" s="248" t="s">
        <v>175</v>
      </c>
    </row>
    <row r="11" spans="1:3" ht="15.75" thickBot="1" x14ac:dyDescent="0.3">
      <c r="A11" s="251"/>
      <c r="B11" s="247"/>
      <c r="C11" s="249"/>
    </row>
    <row r="12" spans="1:3" x14ac:dyDescent="0.25">
      <c r="A12" s="251"/>
      <c r="B12" s="246" t="s">
        <v>327</v>
      </c>
      <c r="C12" s="248" t="s">
        <v>238</v>
      </c>
    </row>
    <row r="13" spans="1:3" ht="15.75" thickBot="1" x14ac:dyDescent="0.3">
      <c r="A13" s="252"/>
      <c r="B13" s="247"/>
      <c r="C13" s="249"/>
    </row>
    <row r="14" spans="1:3" ht="15.75" thickBot="1" x14ac:dyDescent="0.3">
      <c r="A14" s="250">
        <v>3</v>
      </c>
      <c r="B14" s="164" t="s">
        <v>177</v>
      </c>
      <c r="C14" s="162" t="s">
        <v>178</v>
      </c>
    </row>
    <row r="15" spans="1:3" x14ac:dyDescent="0.25">
      <c r="A15" s="251"/>
      <c r="B15" s="255" t="s">
        <v>328</v>
      </c>
      <c r="C15" s="248" t="s">
        <v>178</v>
      </c>
    </row>
    <row r="16" spans="1:3" ht="15.75" thickBot="1" x14ac:dyDescent="0.3">
      <c r="A16" s="251"/>
      <c r="B16" s="256"/>
      <c r="C16" s="249"/>
    </row>
    <row r="17" spans="1:3" x14ac:dyDescent="0.25">
      <c r="A17" s="251"/>
      <c r="B17" s="257" t="s">
        <v>329</v>
      </c>
      <c r="C17" s="248" t="s">
        <v>239</v>
      </c>
    </row>
    <row r="18" spans="1:3" ht="15.75" thickBot="1" x14ac:dyDescent="0.3">
      <c r="A18" s="251"/>
      <c r="B18" s="258"/>
      <c r="C18" s="249"/>
    </row>
    <row r="19" spans="1:3" ht="15.75" thickBot="1" x14ac:dyDescent="0.3">
      <c r="A19" s="252"/>
      <c r="B19" s="166" t="s">
        <v>330</v>
      </c>
      <c r="C19" s="165" t="s">
        <v>241</v>
      </c>
    </row>
    <row r="20" spans="1:3" ht="15.75" thickBot="1" x14ac:dyDescent="0.3">
      <c r="A20" s="250">
        <v>4</v>
      </c>
      <c r="B20" s="161" t="s">
        <v>179</v>
      </c>
      <c r="C20" s="162" t="s">
        <v>178</v>
      </c>
    </row>
    <row r="21" spans="1:3" x14ac:dyDescent="0.25">
      <c r="A21" s="251"/>
      <c r="B21" s="246" t="s">
        <v>323</v>
      </c>
      <c r="C21" s="248" t="s">
        <v>178</v>
      </c>
    </row>
    <row r="22" spans="1:3" ht="15.75" thickBot="1" x14ac:dyDescent="0.3">
      <c r="A22" s="251"/>
      <c r="B22" s="247"/>
      <c r="C22" s="249"/>
    </row>
    <row r="23" spans="1:3" x14ac:dyDescent="0.25">
      <c r="A23" s="251"/>
      <c r="B23" s="246" t="s">
        <v>324</v>
      </c>
      <c r="C23" s="248" t="s">
        <v>240</v>
      </c>
    </row>
    <row r="24" spans="1:3" ht="15.75" thickBot="1" x14ac:dyDescent="0.3">
      <c r="A24" s="252"/>
      <c r="B24" s="247"/>
      <c r="C24" s="249"/>
    </row>
    <row r="25" spans="1:3" ht="15.75" thickBot="1" x14ac:dyDescent="0.3">
      <c r="A25" s="250">
        <v>5</v>
      </c>
      <c r="B25" s="161" t="s">
        <v>180</v>
      </c>
      <c r="C25" s="162" t="s">
        <v>175</v>
      </c>
    </row>
    <row r="26" spans="1:3" x14ac:dyDescent="0.25">
      <c r="A26" s="251"/>
      <c r="B26" s="246" t="s">
        <v>331</v>
      </c>
      <c r="C26" s="248" t="s">
        <v>175</v>
      </c>
    </row>
    <row r="27" spans="1:3" ht="15.75" thickBot="1" x14ac:dyDescent="0.3">
      <c r="A27" s="251"/>
      <c r="B27" s="247"/>
      <c r="C27" s="249"/>
    </row>
    <row r="28" spans="1:3" x14ac:dyDescent="0.25">
      <c r="A28" s="251"/>
      <c r="B28" s="246" t="s">
        <v>332</v>
      </c>
      <c r="C28" s="248" t="s">
        <v>238</v>
      </c>
    </row>
    <row r="29" spans="1:3" ht="15.75" thickBot="1" x14ac:dyDescent="0.3">
      <c r="A29" s="252"/>
      <c r="B29" s="247"/>
      <c r="C29" s="249"/>
    </row>
    <row r="30" spans="1:3" ht="30.75" thickBot="1" x14ac:dyDescent="0.3">
      <c r="A30" s="250">
        <v>6</v>
      </c>
      <c r="B30" s="161" t="s">
        <v>181</v>
      </c>
      <c r="C30" s="162" t="s">
        <v>182</v>
      </c>
    </row>
    <row r="31" spans="1:3" ht="15.75" thickBot="1" x14ac:dyDescent="0.3">
      <c r="A31" s="251"/>
      <c r="B31" s="167" t="s">
        <v>333</v>
      </c>
      <c r="C31" s="165" t="s">
        <v>182</v>
      </c>
    </row>
    <row r="32" spans="1:3" ht="15.75" thickBot="1" x14ac:dyDescent="0.3">
      <c r="A32" s="252"/>
      <c r="B32" s="167" t="s">
        <v>334</v>
      </c>
      <c r="C32" s="165" t="s">
        <v>241</v>
      </c>
    </row>
    <row r="33" spans="1:3" ht="30.75" thickBot="1" x14ac:dyDescent="0.3">
      <c r="A33" s="250">
        <v>7</v>
      </c>
      <c r="B33" s="161" t="s">
        <v>183</v>
      </c>
      <c r="C33" s="162" t="s">
        <v>184</v>
      </c>
    </row>
    <row r="34" spans="1:3" ht="15.75" thickBot="1" x14ac:dyDescent="0.3">
      <c r="A34" s="251"/>
      <c r="B34" s="167" t="s">
        <v>335</v>
      </c>
      <c r="C34" s="165" t="s">
        <v>184</v>
      </c>
    </row>
    <row r="35" spans="1:3" ht="15.75" thickBot="1" x14ac:dyDescent="0.3">
      <c r="A35" s="252"/>
      <c r="B35" s="167" t="s">
        <v>336</v>
      </c>
      <c r="C35" s="165" t="s">
        <v>241</v>
      </c>
    </row>
  </sheetData>
  <mergeCells count="28">
    <mergeCell ref="A30:A32"/>
    <mergeCell ref="A33:A35"/>
    <mergeCell ref="A25:A29"/>
    <mergeCell ref="B26:B27"/>
    <mergeCell ref="C26:C27"/>
    <mergeCell ref="B28:B29"/>
    <mergeCell ref="C28:C29"/>
    <mergeCell ref="B15:B16"/>
    <mergeCell ref="C15:C16"/>
    <mergeCell ref="B17:B18"/>
    <mergeCell ref="C17:C18"/>
    <mergeCell ref="A20:A24"/>
    <mergeCell ref="B21:B22"/>
    <mergeCell ref="C21:C22"/>
    <mergeCell ref="B23:B24"/>
    <mergeCell ref="C23:C24"/>
    <mergeCell ref="A14:A19"/>
    <mergeCell ref="B4:B5"/>
    <mergeCell ref="C4:C5"/>
    <mergeCell ref="B6:B7"/>
    <mergeCell ref="C6:C7"/>
    <mergeCell ref="A8:A13"/>
    <mergeCell ref="C8:C9"/>
    <mergeCell ref="B10:B11"/>
    <mergeCell ref="C10:C11"/>
    <mergeCell ref="B12:B13"/>
    <mergeCell ref="C12:C13"/>
    <mergeCell ref="A3:A7"/>
  </mergeCells>
  <pageMargins left="0.70866141732283472" right="0.70866141732283472" top="0.74803149606299213" bottom="0.74803149606299213" header="0.31496062992125984" footer="0.31496062992125984"/>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INFO</vt:lpstr>
      <vt:lpstr>SUMAR_punctaj</vt:lpstr>
      <vt:lpstr>1- Bilant</vt:lpstr>
      <vt:lpstr>1 - CPP</vt:lpstr>
      <vt:lpstr>1 - Intreprindere in dificulta</vt:lpstr>
      <vt:lpstr>Flux de numerar</vt:lpstr>
      <vt:lpstr>1 - Buget&amp;Surse finantare</vt:lpstr>
      <vt:lpstr>1 - Grila (ETF)</vt:lpstr>
      <vt:lpstr>'1 - Buget&amp;Surse finantare'!Print_Area</vt:lpstr>
      <vt:lpstr>'1 - CPP'!Print_Area</vt:lpstr>
      <vt:lpstr>'1 - Grila (ETF)'!Print_Area</vt:lpstr>
      <vt:lpstr>'1 - Intreprindere in dificulta'!Print_Area</vt:lpstr>
      <vt:lpstr>'Flux de numerar'!Print_Area</vt:lpstr>
      <vt:lpstr>INFO!Print_Area</vt:lpstr>
      <vt:lpstr>SUMAR_punctaj!Print_Area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2022-01-27T11:10:18Z</dcterms:created>
  <dcterms:modified xsi:type="dcterms:W3CDTF">2023-01-11T16:57:36Z</dcterms:modified>
</cp:coreProperties>
</file>